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Projekte\Reform Regelzuschuss\Evaluation Oktober 2021\"/>
    </mc:Choice>
  </mc:AlternateContent>
  <workbookProtection workbookAlgorithmName="SHA-512" workbookHashValue="csro6a2CcsLW7CtxHjQP4OKbMeacy1MGI6JA6ovbv+245qNr0h+9i8pLLFa1rigjqXS9IxDFwY4MwKYoyKOGNg==" workbookSaltValue="ILrwA5x4TqHqueTvVBgygA==" workbookSpinCount="100000" lockStructure="1"/>
  <bookViews>
    <workbookView xWindow="0" yWindow="0" windowWidth="14565" windowHeight="8055" firstSheet="2" activeTab="2"/>
  </bookViews>
  <sheets>
    <sheet name="Eingaben BwSW" sheetId="1" state="hidden" r:id="rId1"/>
    <sheet name="Berechnung intern" sheetId="2" state="hidden" r:id="rId2"/>
    <sheet name="Internet" sheetId="3" r:id="rId3"/>
    <sheet name="Berechnung Internet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G24" i="2"/>
  <c r="E49" i="1"/>
  <c r="G16" i="2"/>
  <c r="G16" i="4" l="1"/>
  <c r="G6" i="4"/>
  <c r="G5" i="4"/>
  <c r="G17" i="4"/>
  <c r="J5" i="4"/>
  <c r="I1" i="4"/>
  <c r="G8" i="4" l="1"/>
  <c r="G29" i="2"/>
  <c r="G33" i="3" l="1"/>
  <c r="G11" i="2"/>
  <c r="G14" i="4" l="1"/>
  <c r="G18" i="4" s="1"/>
  <c r="G38" i="3" s="1"/>
  <c r="G45" i="3" s="1"/>
  <c r="G46" i="3" s="1"/>
  <c r="G31" i="2"/>
  <c r="I1" i="2"/>
  <c r="D6" i="2"/>
  <c r="D5" i="2"/>
  <c r="D4" i="2"/>
  <c r="D3" i="2"/>
  <c r="D2" i="2"/>
  <c r="F48" i="3" l="1"/>
  <c r="G50" i="3"/>
  <c r="F33" i="2"/>
  <c r="E6" i="2"/>
  <c r="D7" i="2" s="1"/>
  <c r="J11" i="2"/>
  <c r="G12" i="2"/>
  <c r="G14" i="2" s="1"/>
  <c r="G22" i="2"/>
  <c r="G23" i="2" l="1"/>
  <c r="G44" i="1" l="1"/>
  <c r="G20" i="2"/>
  <c r="G49" i="1" s="1"/>
  <c r="G53" i="1" l="1"/>
  <c r="G58" i="1" l="1"/>
  <c r="G54" i="1" l="1"/>
  <c r="F56" i="1" s="1"/>
</calcChain>
</file>

<file path=xl/sharedStrings.xml><?xml version="1.0" encoding="utf-8"?>
<sst xmlns="http://schemas.openxmlformats.org/spreadsheetml/2006/main" count="129" uniqueCount="74">
  <si>
    <t>Berechnung</t>
  </si>
  <si>
    <t>Reisepreis gesamt</t>
  </si>
  <si>
    <t>angegebener Reisepreis</t>
  </si>
  <si>
    <t>Bedarfsgewicht Partner = 0,5</t>
  </si>
  <si>
    <t>Bedarfsgewicht Antragsteller = 1,0</t>
  </si>
  <si>
    <t>€</t>
  </si>
  <si>
    <t>Pro-Kopf-Einkommen des Statistischen Bundesamtes (PKE StBA)</t>
  </si>
  <si>
    <t>individuelles Pro-Kopf-Einkommen (iPKE)</t>
  </si>
  <si>
    <t>Höhe der im Kalenderjahr bereits bewilligten Zuschüsse</t>
  </si>
  <si>
    <t>Name, Vorname</t>
  </si>
  <si>
    <t>Urlaubszeitraum</t>
  </si>
  <si>
    <t>Ferieneinrichtung:</t>
  </si>
  <si>
    <t>Beginn der Mitgliedschaft</t>
  </si>
  <si>
    <t>Restanspruch</t>
  </si>
  <si>
    <t>Mitgliedsnummer</t>
  </si>
  <si>
    <t>%</t>
  </si>
  <si>
    <t>Berechnung Zuschussberechtigung und -höhe</t>
  </si>
  <si>
    <t xml:space="preserve">Die Zuschussberechtigung besteht: </t>
  </si>
  <si>
    <t>Reisezeitraum</t>
  </si>
  <si>
    <t>Ferieneinrichtung</t>
  </si>
  <si>
    <t>bei J28</t>
  </si>
  <si>
    <t>Mitgliedschaft über 6 Monate</t>
  </si>
  <si>
    <t>Datum:</t>
  </si>
  <si>
    <t>Bedarfsgewicht Kinder = 0,5</t>
  </si>
  <si>
    <t>Maximale Zuschusshöhe im Kalederjahr</t>
  </si>
  <si>
    <t>Höchstgrenze 1000,00€ /Kalenderjahr  ist</t>
  </si>
  <si>
    <r>
      <t xml:space="preserve">50% des angegebenen Reisepreises </t>
    </r>
    <r>
      <rPr>
        <b/>
        <sz val="11"/>
        <color rgb="FFFF0000"/>
        <rFont val="Calibri"/>
        <family val="2"/>
        <scheme val="minor"/>
      </rPr>
      <t>(Höchstgrenze)</t>
    </r>
  </si>
  <si>
    <t>∑</t>
  </si>
  <si>
    <t>Zuschusshöhe final</t>
  </si>
  <si>
    <t>Verbleibender Betrag für weitere Reisen</t>
  </si>
  <si>
    <t>Die Höchstgrenze von 1000,00€ /Kalenderjahr  ist</t>
  </si>
  <si>
    <t>Abweichung iPKE von PKE StBA in % und Zuschusshöhe in %</t>
  </si>
  <si>
    <t>Zuschuss für beantragte Reise</t>
  </si>
  <si>
    <t>Höchstgrenze des Zuschusses für beantragte Reise</t>
  </si>
  <si>
    <t>Erhalt von Unterhalt in folgender Höhe für Antragsteller/-in oder Kind/er</t>
  </si>
  <si>
    <t>Höhe Kindergeld (Erhalt)</t>
  </si>
  <si>
    <t xml:space="preserve">Nettoeinkommen des Ehe- bzw. Lebenspartners, Partners in häuslicher Gemeinschaft </t>
  </si>
  <si>
    <t>Zuschusshöhe gemäß Berechnung</t>
  </si>
  <si>
    <t>Mitglied seit</t>
  </si>
  <si>
    <r>
      <t xml:space="preserve">Zu leistende Unterhaltszahlungen </t>
    </r>
    <r>
      <rPr>
        <i/>
        <sz val="12"/>
        <color theme="1"/>
        <rFont val="Verdana"/>
        <family val="2"/>
      </rPr>
      <t>(an Kinder und/oder ehem. Ehe- o. Lebenspartner)</t>
    </r>
  </si>
  <si>
    <t>Höhe sonstigen Einkommen (Nebenjob, Mieteinahmen etc.)</t>
  </si>
  <si>
    <t>Mein Nettoeinkommen  / Höhe meiner Rente</t>
  </si>
  <si>
    <t xml:space="preserve">Ich bin verheiratet bzw. in einer eingetragenen Lebenspartnerschaft  (i.S.d. Lebenspartnerschafts-
gesetzes) oder wohne in einem gemeinsamen Haushalt mit den weiteren Reiseteilnehmern) </t>
  </si>
  <si>
    <t>Ich zahle Unterhalt in folgender Höhe (an Kinder und/oder ehem. Ehe- o. Lebenspartner)</t>
  </si>
  <si>
    <t>Ich erhalte Unterhalt in folgender Höhe für mich oder mein/e Kind/er</t>
  </si>
  <si>
    <t>Ich erhalte Kindergeld in folgender Höhe:</t>
  </si>
  <si>
    <t>Höhe meines sonstigen Einkommens (Nebenjob, Mieteinahmen etc.)</t>
  </si>
  <si>
    <r>
      <t>Nettoeinkommen meines Ehe- bzw. Lebenspartners, Partners in häuslicher Gemeinschaft</t>
    </r>
    <r>
      <rPr>
        <i/>
        <sz val="11"/>
        <color theme="1"/>
        <rFont val="Verdana"/>
        <family val="2"/>
      </rPr>
      <t xml:space="preserve"> [</t>
    </r>
    <r>
      <rPr>
        <i/>
        <sz val="9"/>
        <color theme="1"/>
        <rFont val="Verdana"/>
        <family val="2"/>
      </rPr>
      <t>nur ausfüllen wenn oben "ja"</t>
    </r>
    <r>
      <rPr>
        <i/>
        <sz val="11"/>
        <color theme="1"/>
        <rFont val="Verdana"/>
        <family val="2"/>
      </rPr>
      <t>]</t>
    </r>
  </si>
  <si>
    <r>
      <t xml:space="preserve">Höhe Krankenversicherung / Anwartschaft </t>
    </r>
    <r>
      <rPr>
        <i/>
        <sz val="10.5"/>
        <color theme="1"/>
        <rFont val="Verdana"/>
        <family val="2"/>
      </rPr>
      <t>(Beamte / Soldaten / Ruhegehaltsempfänger)</t>
    </r>
  </si>
  <si>
    <r>
      <t xml:space="preserve">Zuschusshöhe für die beantragte Reise </t>
    </r>
    <r>
      <rPr>
        <sz val="11"/>
        <color theme="1"/>
        <rFont val="Verdana"/>
        <family val="2"/>
      </rPr>
      <t>(</t>
    </r>
    <r>
      <rPr>
        <i/>
        <sz val="9"/>
        <color theme="1"/>
        <rFont val="Verdana"/>
        <family val="2"/>
      </rPr>
      <t>ohne Berücksichtigung der bereits gezahlten Zuschüsse im Kalenderjahr)</t>
    </r>
  </si>
  <si>
    <t>Maximale Zuschusshöhe im Kalenderjahr</t>
  </si>
  <si>
    <t>Kalenderjahr</t>
  </si>
  <si>
    <t>Die Höchstgrenze von 1.000,00€ /Kalenderjahr ist</t>
  </si>
  <si>
    <t xml:space="preserve">rechnerisch richtig </t>
  </si>
  <si>
    <t>sachlich richtig</t>
  </si>
  <si>
    <r>
      <t xml:space="preserve">Antragsteller ist verheiratet bzw. in einer eingetragenen Lebenspartnerschaft  </t>
    </r>
    <r>
      <rPr>
        <i/>
        <sz val="9"/>
        <color theme="1"/>
        <rFont val="Verdana"/>
        <family val="2"/>
      </rPr>
      <t>(i.S.d. Lebenspartnerschafts-
gesetzes)</t>
    </r>
    <r>
      <rPr>
        <sz val="11"/>
        <color theme="1"/>
        <rFont val="Verdana"/>
        <family val="2"/>
      </rPr>
      <t xml:space="preserve"> oder wohnt in gemeinsamen Haushalt mit den weiteren Reiseteilnehmern) </t>
    </r>
  </si>
  <si>
    <t>IV Ausgaben</t>
  </si>
  <si>
    <t>II Einkommen Antragsteller</t>
  </si>
  <si>
    <t>I Familiensituation</t>
  </si>
  <si>
    <t>Internetformular für Nutzer</t>
  </si>
  <si>
    <r>
      <t xml:space="preserve">Meine Kinder </t>
    </r>
    <r>
      <rPr>
        <sz val="9"/>
        <color theme="1"/>
        <rFont val="Verdana"/>
        <family val="2"/>
      </rPr>
      <t>(die in meinem Haushalt leben)</t>
    </r>
    <r>
      <rPr>
        <sz val="11"/>
        <color theme="1"/>
        <rFont val="Verdana"/>
        <family val="2"/>
      </rPr>
      <t xml:space="preserve"> erhalten eine Ausbildungsvergütung in folgender Höhe:</t>
    </r>
  </si>
  <si>
    <t xml:space="preserve">Neues Formular </t>
  </si>
  <si>
    <t>III weitere Einkommen</t>
  </si>
  <si>
    <t>VI Berechnung</t>
  </si>
  <si>
    <t>Formular Zuschussberechtigung (automatisiertes Berechnungstool für Mitarbeiter/-innen des BwSW)</t>
  </si>
  <si>
    <t>Bitte tragen Sie Ihre Angaben in die grau hinterlegten Felder ein, sofern das Feld auf Sie zutrifft.</t>
  </si>
  <si>
    <t>V Zuschussberechtigung</t>
  </si>
  <si>
    <r>
      <rPr>
        <sz val="12"/>
        <color theme="1"/>
        <rFont val="Verdana"/>
        <family val="2"/>
      </rPr>
      <t>Höhe der Krankenversicherung/Anwartschaft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(nur bei Beamten / Soldaten / Ruhegehaltsempfängern)</t>
    </r>
  </si>
  <si>
    <r>
      <rPr>
        <b/>
        <sz val="11"/>
        <color indexed="8"/>
        <rFont val="Verdana"/>
        <family val="2"/>
      </rPr>
      <t>Hinweis:</t>
    </r>
    <r>
      <rPr>
        <sz val="11"/>
        <color indexed="8"/>
        <rFont val="Verdana"/>
        <family val="2"/>
      </rPr>
      <t xml:space="preserve">
Sie müssen mindestens ein halbes Jahr Mitglied sein, um einen Zuschuss zu erhalten. 
Die Berechnung begründet </t>
    </r>
    <r>
      <rPr>
        <b/>
        <sz val="11"/>
        <color indexed="8"/>
        <rFont val="Verdana"/>
        <family val="2"/>
      </rPr>
      <t>keinen</t>
    </r>
    <r>
      <rPr>
        <sz val="11"/>
        <color indexed="8"/>
        <rFont val="Verdana"/>
        <family val="2"/>
      </rPr>
      <t xml:space="preserve"> Anspruch auf einen Zuschuss. Die </t>
    </r>
    <r>
      <rPr>
        <b/>
        <sz val="11"/>
        <color indexed="8"/>
        <rFont val="Verdana"/>
        <family val="2"/>
      </rPr>
      <t>abschließende Berechnung bleibt dem BwSW vorbehalten</t>
    </r>
    <r>
      <rPr>
        <sz val="11"/>
        <color indexed="8"/>
        <rFont val="Verdana"/>
        <family val="2"/>
      </rPr>
      <t>. Die eingegebenen Daten werden nicht gespe</t>
    </r>
  </si>
  <si>
    <t>Sonstige Einkommen:</t>
  </si>
  <si>
    <t xml:space="preserve">Nettoeinkommen  / Höhe Rente / Elterngeld o.Ä. </t>
  </si>
  <si>
    <t>Höhe der Ausbildungsvergütung Einkommen der im Haushalt lebenden Kinder:</t>
  </si>
  <si>
    <t>Anzahl Kinder, die im Haushalt leben</t>
  </si>
  <si>
    <t>Anzahl der Kinder, die im Haushalt leben: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</si>
</sst>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2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i/>
      <sz val="12"/>
      <color theme="1"/>
      <name val="Verdana"/>
      <family val="2"/>
    </font>
    <font>
      <b/>
      <sz val="14"/>
      <color theme="1"/>
      <name val="Verdana"/>
      <family val="2"/>
    </font>
    <font>
      <b/>
      <u/>
      <sz val="14"/>
      <color theme="1"/>
      <name val="Verdana"/>
      <family val="2"/>
    </font>
    <font>
      <sz val="14"/>
      <color theme="1"/>
      <name val="Verdana"/>
      <family val="2"/>
    </font>
    <font>
      <i/>
      <sz val="11"/>
      <color theme="1"/>
      <name val="Verdana"/>
      <family val="2"/>
    </font>
    <font>
      <sz val="12"/>
      <color theme="1"/>
      <name val="Segoe UI Black"/>
      <family val="2"/>
    </font>
    <font>
      <b/>
      <sz val="14"/>
      <color theme="1"/>
      <name val="Segoe UI Black"/>
      <family val="2"/>
    </font>
    <font>
      <sz val="11"/>
      <color theme="0"/>
      <name val="Calibri"/>
      <family val="2"/>
      <scheme val="minor"/>
    </font>
    <font>
      <b/>
      <u/>
      <sz val="12"/>
      <color theme="1"/>
      <name val="Verdana"/>
      <family val="2"/>
    </font>
    <font>
      <i/>
      <sz val="9"/>
      <color theme="1"/>
      <name val="Verdana"/>
      <family val="2"/>
    </font>
    <font>
      <sz val="10.5"/>
      <color theme="1"/>
      <name val="Verdana"/>
      <family val="2"/>
    </font>
    <font>
      <i/>
      <sz val="10.5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16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10" fontId="0" fillId="0" borderId="0" xfId="0" applyNumberFormat="1"/>
    <xf numFmtId="14" fontId="0" fillId="0" borderId="0" xfId="0" applyNumberFormat="1"/>
    <xf numFmtId="0" fontId="0" fillId="0" borderId="0" xfId="0" applyProtection="1">
      <protection locked="0" hidden="1"/>
    </xf>
    <xf numFmtId="0" fontId="0" fillId="0" borderId="0" xfId="0" applyProtection="1"/>
    <xf numFmtId="14" fontId="0" fillId="0" borderId="0" xfId="0" applyNumberFormat="1" applyProtection="1"/>
    <xf numFmtId="49" fontId="0" fillId="0" borderId="0" xfId="0" applyNumberFormat="1" applyProtection="1"/>
    <xf numFmtId="0" fontId="0" fillId="0" borderId="0" xfId="0" applyNumberFormat="1" applyProtection="1"/>
    <xf numFmtId="0" fontId="0" fillId="0" borderId="0" xfId="0" applyFont="1" applyProtection="1"/>
    <xf numFmtId="0" fontId="0" fillId="0" borderId="0" xfId="0" applyNumberFormat="1" applyAlignment="1" applyProtection="1">
      <alignment horizontal="right"/>
    </xf>
    <xf numFmtId="0" fontId="3" fillId="9" borderId="0" xfId="0" applyFont="1" applyFill="1" applyProtection="1"/>
    <xf numFmtId="0" fontId="0" fillId="9" borderId="0" xfId="0" applyFill="1" applyProtection="1"/>
    <xf numFmtId="0" fontId="0" fillId="0" borderId="18" xfId="0" applyBorder="1" applyProtection="1"/>
    <xf numFmtId="2" fontId="0" fillId="0" borderId="0" xfId="0" applyNumberFormat="1" applyBorder="1" applyProtection="1"/>
    <xf numFmtId="2" fontId="0" fillId="0" borderId="0" xfId="0" applyNumberFormat="1" applyProtection="1"/>
    <xf numFmtId="2" fontId="0" fillId="0" borderId="0" xfId="0" applyNumberFormat="1" applyFill="1" applyBorder="1" applyProtection="1"/>
    <xf numFmtId="2" fontId="0" fillId="0" borderId="0" xfId="0" applyNumberFormat="1" applyFont="1" applyFill="1" applyBorder="1" applyProtection="1">
      <protection hidden="1"/>
    </xf>
    <xf numFmtId="0" fontId="0" fillId="5" borderId="4" xfId="0" applyFill="1" applyBorder="1" applyProtection="1"/>
    <xf numFmtId="0" fontId="0" fillId="5" borderId="2" xfId="0" applyFill="1" applyBorder="1" applyProtection="1"/>
    <xf numFmtId="0" fontId="0" fillId="5" borderId="5" xfId="0" applyFill="1" applyBorder="1" applyProtection="1"/>
    <xf numFmtId="2" fontId="0" fillId="5" borderId="0" xfId="0" applyNumberFormat="1" applyFill="1" applyBorder="1" applyProtection="1"/>
    <xf numFmtId="0" fontId="0" fillId="5" borderId="3" xfId="0" applyFill="1" applyBorder="1" applyProtection="1"/>
    <xf numFmtId="0" fontId="0" fillId="5" borderId="6" xfId="0" applyFill="1" applyBorder="1" applyProtection="1"/>
    <xf numFmtId="0" fontId="0" fillId="5" borderId="0" xfId="0" applyFill="1" applyBorder="1" applyProtection="1"/>
    <xf numFmtId="0" fontId="6" fillId="4" borderId="0" xfId="0" applyFont="1" applyFill="1"/>
    <xf numFmtId="0" fontId="6" fillId="0" borderId="0" xfId="0" applyFont="1"/>
    <xf numFmtId="0" fontId="6" fillId="4" borderId="4" xfId="0" applyFont="1" applyFill="1" applyBorder="1" applyProtection="1"/>
    <xf numFmtId="0" fontId="6" fillId="4" borderId="2" xfId="0" applyFont="1" applyFill="1" applyBorder="1" applyProtection="1"/>
    <xf numFmtId="0" fontId="6" fillId="4" borderId="5" xfId="0" applyFont="1" applyFill="1" applyBorder="1" applyProtection="1"/>
    <xf numFmtId="0" fontId="6" fillId="4" borderId="0" xfId="0" applyFont="1" applyFill="1" applyBorder="1" applyProtection="1"/>
    <xf numFmtId="0" fontId="6" fillId="4" borderId="3" xfId="0" applyFont="1" applyFill="1" applyBorder="1" applyProtection="1"/>
    <xf numFmtId="0" fontId="6" fillId="4" borderId="6" xfId="0" applyFont="1" applyFill="1" applyBorder="1" applyProtection="1"/>
    <xf numFmtId="49" fontId="6" fillId="7" borderId="1" xfId="0" applyNumberFormat="1" applyFont="1" applyFill="1" applyBorder="1" applyAlignment="1" applyProtection="1">
      <alignment vertical="top" wrapText="1"/>
      <protection locked="0"/>
    </xf>
    <xf numFmtId="0" fontId="6" fillId="4" borderId="3" xfId="0" applyFont="1" applyFill="1" applyBorder="1" applyAlignment="1" applyProtection="1">
      <alignment vertical="top" wrapText="1"/>
    </xf>
    <xf numFmtId="0" fontId="6" fillId="7" borderId="1" xfId="0" applyNumberFormat="1" applyFont="1" applyFill="1" applyBorder="1" applyAlignment="1" applyProtection="1">
      <alignment horizontal="left" vertical="top" wrapText="1"/>
      <protection locked="0"/>
    </xf>
    <xf numFmtId="14" fontId="6" fillId="7" borderId="1" xfId="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Fill="1" applyBorder="1" applyAlignment="1" applyProtection="1">
      <alignment vertical="top" wrapText="1"/>
    </xf>
    <xf numFmtId="0" fontId="7" fillId="4" borderId="6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/>
    </xf>
    <xf numFmtId="14" fontId="6" fillId="4" borderId="0" xfId="0" applyNumberFormat="1" applyFont="1" applyFill="1" applyBorder="1" applyProtection="1"/>
    <xf numFmtId="0" fontId="8" fillId="4" borderId="0" xfId="0" applyFont="1" applyFill="1"/>
    <xf numFmtId="0" fontId="8" fillId="0" borderId="0" xfId="0" applyFont="1"/>
    <xf numFmtId="0" fontId="6" fillId="4" borderId="3" xfId="0" applyFont="1" applyFill="1" applyBorder="1" applyAlignment="1" applyProtection="1"/>
    <xf numFmtId="0" fontId="6" fillId="4" borderId="3" xfId="0" applyFont="1" applyFill="1" applyBorder="1" applyAlignment="1" applyProtection="1">
      <alignment horizontal="center"/>
    </xf>
    <xf numFmtId="0" fontId="8" fillId="4" borderId="0" xfId="0" applyFont="1" applyFill="1" applyProtection="1">
      <protection locked="0" hidden="1"/>
    </xf>
    <xf numFmtId="2" fontId="6" fillId="4" borderId="3" xfId="0" applyNumberFormat="1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top"/>
    </xf>
    <xf numFmtId="0" fontId="6" fillId="4" borderId="0" xfId="0" applyFont="1" applyFill="1" applyBorder="1" applyAlignment="1" applyProtection="1">
      <alignment vertical="top"/>
    </xf>
    <xf numFmtId="0" fontId="6" fillId="4" borderId="4" xfId="0" applyFont="1" applyFill="1" applyBorder="1"/>
    <xf numFmtId="0" fontId="6" fillId="4" borderId="2" xfId="0" applyFont="1" applyFill="1" applyBorder="1"/>
    <xf numFmtId="0" fontId="6" fillId="4" borderId="5" xfId="0" applyFont="1" applyFill="1" applyBorder="1"/>
    <xf numFmtId="0" fontId="11" fillId="4" borderId="6" xfId="0" applyFont="1" applyFill="1" applyBorder="1" applyProtection="1"/>
    <xf numFmtId="0" fontId="7" fillId="0" borderId="16" xfId="0" applyFont="1" applyFill="1" applyBorder="1" applyAlignment="1" applyProtection="1">
      <alignment vertical="top" wrapText="1"/>
    </xf>
    <xf numFmtId="0" fontId="7" fillId="0" borderId="17" xfId="0" applyFont="1" applyFill="1" applyBorder="1" applyAlignment="1" applyProtection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  <protection locked="0"/>
    </xf>
    <xf numFmtId="164" fontId="14" fillId="2" borderId="1" xfId="0" applyNumberFormat="1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center" vertical="top" wrapText="1"/>
    </xf>
    <xf numFmtId="0" fontId="10" fillId="4" borderId="6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 vertical="top"/>
    </xf>
    <xf numFmtId="0" fontId="10" fillId="4" borderId="6" xfId="0" applyFont="1" applyFill="1" applyBorder="1" applyAlignment="1" applyProtection="1">
      <alignment horizontal="center" vertical="top"/>
    </xf>
    <xf numFmtId="0" fontId="10" fillId="4" borderId="3" xfId="0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2" fontId="6" fillId="4" borderId="9" xfId="0" applyNumberFormat="1" applyFont="1" applyFill="1" applyBorder="1" applyAlignment="1" applyProtection="1">
      <alignment vertical="center"/>
    </xf>
    <xf numFmtId="2" fontId="12" fillId="6" borderId="3" xfId="0" applyNumberFormat="1" applyFont="1" applyFill="1" applyBorder="1" applyAlignment="1" applyProtection="1">
      <alignment horizontal="center"/>
    </xf>
    <xf numFmtId="0" fontId="6" fillId="4" borderId="7" xfId="0" applyFont="1" applyFill="1" applyBorder="1" applyProtection="1"/>
    <xf numFmtId="0" fontId="6" fillId="4" borderId="8" xfId="0" applyFont="1" applyFill="1" applyBorder="1" applyProtection="1"/>
    <xf numFmtId="164" fontId="15" fillId="10" borderId="9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16" fillId="4" borderId="0" xfId="0" applyFont="1" applyFill="1"/>
    <xf numFmtId="0" fontId="16" fillId="0" borderId="0" xfId="0" applyFont="1"/>
    <xf numFmtId="0" fontId="16" fillId="4" borderId="0" xfId="0" applyFont="1" applyFill="1" applyProtection="1">
      <protection locked="0" hidden="1"/>
    </xf>
    <xf numFmtId="0" fontId="0" fillId="4" borderId="0" xfId="0" applyFill="1" applyProtection="1"/>
    <xf numFmtId="0" fontId="16" fillId="4" borderId="0" xfId="0" applyFont="1" applyFill="1" applyBorder="1" applyProtection="1">
      <protection hidden="1"/>
    </xf>
    <xf numFmtId="2" fontId="16" fillId="4" borderId="0" xfId="0" applyNumberFormat="1" applyFont="1" applyFill="1" applyBorder="1" applyProtection="1">
      <protection hidden="1"/>
    </xf>
    <xf numFmtId="2" fontId="16" fillId="4" borderId="0" xfId="0" applyNumberFormat="1" applyFont="1" applyFill="1" applyBorder="1" applyAlignment="1" applyProtection="1">
      <alignment horizontal="right" vertical="center"/>
      <protection hidden="1"/>
    </xf>
    <xf numFmtId="0" fontId="5" fillId="4" borderId="4" xfId="0" applyFont="1" applyFill="1" applyBorder="1" applyProtection="1"/>
    <xf numFmtId="0" fontId="5" fillId="4" borderId="2" xfId="0" applyFont="1" applyFill="1" applyBorder="1" applyProtection="1"/>
    <xf numFmtId="0" fontId="5" fillId="4" borderId="5" xfId="0" applyFont="1" applyFill="1" applyBorder="1" applyProtection="1"/>
    <xf numFmtId="0" fontId="17" fillId="4" borderId="6" xfId="0" applyFont="1" applyFill="1" applyBorder="1" applyProtection="1"/>
    <xf numFmtId="0" fontId="5" fillId="4" borderId="0" xfId="0" applyFont="1" applyFill="1" applyBorder="1" applyProtection="1"/>
    <xf numFmtId="0" fontId="5" fillId="4" borderId="3" xfId="0" applyFont="1" applyFill="1" applyBorder="1" applyProtection="1"/>
    <xf numFmtId="0" fontId="5" fillId="4" borderId="6" xfId="0" applyFont="1" applyFill="1" applyBorder="1" applyProtection="1"/>
    <xf numFmtId="0" fontId="5" fillId="4" borderId="6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14" fontId="5" fillId="4" borderId="0" xfId="0" applyNumberFormat="1" applyFont="1" applyFill="1" applyBorder="1" applyProtection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/>
    <xf numFmtId="0" fontId="5" fillId="4" borderId="0" xfId="0" applyFont="1" applyFill="1" applyBorder="1" applyAlignment="1" applyProtection="1"/>
    <xf numFmtId="0" fontId="5" fillId="4" borderId="3" xfId="0" applyFont="1" applyFill="1" applyBorder="1" applyAlignment="1" applyProtection="1"/>
    <xf numFmtId="0" fontId="5" fillId="4" borderId="3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2" fontId="5" fillId="4" borderId="0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7" xfId="0" applyFont="1" applyFill="1" applyBorder="1" applyAlignment="1" applyProtection="1">
      <alignment horizontal="right"/>
    </xf>
    <xf numFmtId="0" fontId="5" fillId="4" borderId="8" xfId="0" applyFont="1" applyFill="1" applyBorder="1" applyProtection="1"/>
    <xf numFmtId="0" fontId="5" fillId="4" borderId="9" xfId="0" applyFont="1" applyFill="1" applyBorder="1" applyProtection="1"/>
    <xf numFmtId="0" fontId="0" fillId="0" borderId="3" xfId="0" applyBorder="1"/>
    <xf numFmtId="0" fontId="0" fillId="4" borderId="6" xfId="0" applyFill="1" applyBorder="1"/>
    <xf numFmtId="0" fontId="0" fillId="4" borderId="0" xfId="0" applyFill="1" applyBorder="1"/>
    <xf numFmtId="2" fontId="21" fillId="4" borderId="0" xfId="0" applyNumberFormat="1" applyFont="1" applyFill="1" applyBorder="1" applyAlignment="1" applyProtection="1">
      <alignment horizontal="center" vertical="center"/>
    </xf>
    <xf numFmtId="0" fontId="21" fillId="4" borderId="0" xfId="0" applyFont="1" applyFill="1" applyBorder="1" applyProtection="1"/>
    <xf numFmtId="0" fontId="7" fillId="4" borderId="1" xfId="0" applyFont="1" applyFill="1" applyBorder="1" applyAlignment="1" applyProtection="1">
      <alignment vertical="top" wrapText="1"/>
    </xf>
    <xf numFmtId="0" fontId="11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 vertical="top" wrapText="1"/>
    </xf>
    <xf numFmtId="0" fontId="6" fillId="4" borderId="0" xfId="0" applyFont="1" applyFill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center"/>
    </xf>
    <xf numFmtId="0" fontId="6" fillId="0" borderId="18" xfId="0" applyFont="1" applyBorder="1"/>
    <xf numFmtId="164" fontId="14" fillId="8" borderId="1" xfId="0" applyNumberFormat="1" applyFont="1" applyFill="1" applyBorder="1" applyProtection="1"/>
    <xf numFmtId="0" fontId="6" fillId="8" borderId="6" xfId="0" applyFont="1" applyFill="1" applyBorder="1" applyProtection="1"/>
    <xf numFmtId="0" fontId="6" fillId="8" borderId="0" xfId="0" applyFont="1" applyFill="1" applyBorder="1" applyProtection="1"/>
    <xf numFmtId="0" fontId="6" fillId="8" borderId="3" xfId="0" applyFont="1" applyFill="1" applyBorder="1" applyProtection="1"/>
    <xf numFmtId="0" fontId="6" fillId="2" borderId="3" xfId="0" applyFont="1" applyFill="1" applyBorder="1" applyAlignment="1" applyProtection="1">
      <alignment vertical="center"/>
    </xf>
    <xf numFmtId="0" fontId="11" fillId="4" borderId="6" xfId="0" applyFont="1" applyFill="1" applyBorder="1" applyAlignment="1" applyProtection="1">
      <alignment horizontal="center" vertical="top"/>
    </xf>
    <xf numFmtId="0" fontId="11" fillId="4" borderId="0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 vertical="top"/>
    </xf>
    <xf numFmtId="0" fontId="10" fillId="4" borderId="0" xfId="0" applyFont="1" applyFill="1" applyAlignment="1">
      <alignment vertical="top"/>
    </xf>
    <xf numFmtId="0" fontId="23" fillId="4" borderId="0" xfId="0" applyFont="1" applyFill="1"/>
    <xf numFmtId="0" fontId="6" fillId="4" borderId="6" xfId="0" applyFont="1" applyFill="1" applyBorder="1" applyAlignment="1" applyProtection="1">
      <alignment horizontal="center" vertical="top" wrapText="1"/>
    </xf>
    <xf numFmtId="0" fontId="6" fillId="4" borderId="0" xfId="0" applyFont="1" applyFill="1" applyBorder="1" applyAlignment="1" applyProtection="1">
      <alignment horizontal="center" vertical="top" wrapText="1"/>
    </xf>
    <xf numFmtId="0" fontId="5" fillId="4" borderId="6" xfId="0" applyFont="1" applyFill="1" applyBorder="1" applyAlignment="1" applyProtection="1">
      <alignment horizontal="center"/>
    </xf>
    <xf numFmtId="0" fontId="6" fillId="0" borderId="0" xfId="0" applyFont="1" applyFill="1"/>
    <xf numFmtId="1" fontId="7" fillId="8" borderId="0" xfId="0" applyNumberFormat="1" applyFont="1" applyFill="1" applyBorder="1" applyAlignment="1" applyProtection="1"/>
    <xf numFmtId="0" fontId="7" fillId="8" borderId="3" xfId="0" applyFont="1" applyFill="1" applyBorder="1" applyAlignment="1" applyProtection="1"/>
    <xf numFmtId="0" fontId="6" fillId="4" borderId="6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 vertical="top"/>
    </xf>
    <xf numFmtId="0" fontId="11" fillId="4" borderId="2" xfId="0" applyFont="1" applyFill="1" applyBorder="1" applyAlignment="1" applyProtection="1">
      <alignment horizontal="center" vertical="top"/>
    </xf>
    <xf numFmtId="0" fontId="11" fillId="4" borderId="5" xfId="0" applyFont="1" applyFill="1" applyBorder="1" applyAlignment="1" applyProtection="1">
      <alignment horizontal="center" vertical="top"/>
    </xf>
    <xf numFmtId="0" fontId="11" fillId="4" borderId="4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6" fillId="8" borderId="6" xfId="0" applyFont="1" applyFill="1" applyBorder="1" applyAlignment="1" applyProtection="1">
      <alignment horizontal="left"/>
    </xf>
    <xf numFmtId="0" fontId="6" fillId="8" borderId="0" xfId="0" applyFont="1" applyFill="1" applyBorder="1" applyAlignment="1" applyProtection="1">
      <alignment horizontal="left"/>
    </xf>
    <xf numFmtId="0" fontId="6" fillId="8" borderId="3" xfId="0" applyFont="1" applyFill="1" applyBorder="1" applyAlignment="1" applyProtection="1">
      <alignment horizontal="left"/>
    </xf>
    <xf numFmtId="0" fontId="6" fillId="8" borderId="7" xfId="0" applyFont="1" applyFill="1" applyBorder="1" applyAlignment="1" applyProtection="1">
      <alignment horizontal="left"/>
    </xf>
    <xf numFmtId="0" fontId="6" fillId="8" borderId="8" xfId="0" applyFont="1" applyFill="1" applyBorder="1" applyAlignment="1" applyProtection="1">
      <alignment horizontal="left"/>
    </xf>
    <xf numFmtId="0" fontId="6" fillId="8" borderId="8" xfId="0" applyFont="1" applyFill="1" applyBorder="1" applyAlignment="1" applyProtection="1">
      <alignment horizontal="right"/>
    </xf>
    <xf numFmtId="0" fontId="6" fillId="8" borderId="9" xfId="0" applyFont="1" applyFill="1" applyBorder="1" applyAlignment="1" applyProtection="1">
      <alignment horizontal="right"/>
    </xf>
    <xf numFmtId="0" fontId="6" fillId="3" borderId="6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4" borderId="7" xfId="0" applyFont="1" applyFill="1" applyBorder="1" applyAlignment="1" applyProtection="1">
      <alignment horizontal="center" vertical="top" wrapText="1"/>
    </xf>
    <xf numFmtId="0" fontId="6" fillId="4" borderId="8" xfId="0" applyFont="1" applyFill="1" applyBorder="1" applyAlignment="1" applyProtection="1">
      <alignment horizontal="center" vertical="top" wrapText="1"/>
    </xf>
    <xf numFmtId="0" fontId="6" fillId="12" borderId="6" xfId="0" applyFont="1" applyFill="1" applyBorder="1" applyAlignment="1" applyProtection="1">
      <alignment horizontal="left"/>
    </xf>
    <xf numFmtId="0" fontId="6" fillId="12" borderId="0" xfId="0" applyFont="1" applyFill="1" applyBorder="1" applyAlignment="1" applyProtection="1">
      <alignment horizontal="left"/>
    </xf>
    <xf numFmtId="0" fontId="6" fillId="12" borderId="3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7" fillId="0" borderId="15" xfId="0" applyFont="1" applyFill="1" applyBorder="1" applyAlignment="1" applyProtection="1">
      <alignment horizontal="left" vertical="top" wrapText="1"/>
    </xf>
    <xf numFmtId="0" fontId="6" fillId="5" borderId="6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6" fillId="12" borderId="6" xfId="0" applyFont="1" applyFill="1" applyBorder="1" applyAlignment="1" applyProtection="1">
      <alignment horizontal="left" vertical="top" wrapText="1"/>
    </xf>
    <xf numFmtId="0" fontId="6" fillId="12" borderId="0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6" fillId="4" borderId="6" xfId="0" applyFont="1" applyFill="1" applyBorder="1" applyAlignment="1" applyProtection="1">
      <alignment horizontal="center" vertical="top" wrapText="1"/>
    </xf>
    <xf numFmtId="0" fontId="6" fillId="4" borderId="0" xfId="0" applyFont="1" applyFill="1" applyBorder="1" applyAlignment="1" applyProtection="1">
      <alignment horizontal="center" vertical="top" wrapText="1"/>
    </xf>
    <xf numFmtId="0" fontId="5" fillId="5" borderId="6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5" fillId="5" borderId="3" xfId="0" applyFont="1" applyFill="1" applyBorder="1" applyAlignment="1" applyProtection="1">
      <alignment horizontal="left"/>
    </xf>
    <xf numFmtId="0" fontId="11" fillId="0" borderId="4" xfId="0" applyFont="1" applyBorder="1" applyAlignment="1" applyProtection="1">
      <alignment horizontal="center" vertical="top"/>
    </xf>
    <xf numFmtId="0" fontId="11" fillId="0" borderId="2" xfId="0" applyFont="1" applyBorder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left"/>
    </xf>
    <xf numFmtId="0" fontId="0" fillId="5" borderId="6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0" fillId="5" borderId="7" xfId="0" applyFill="1" applyBorder="1" applyAlignment="1" applyProtection="1">
      <alignment horizontal="left"/>
    </xf>
    <xf numFmtId="0" fontId="0" fillId="5" borderId="8" xfId="0" applyFill="1" applyBorder="1" applyAlignment="1" applyProtection="1">
      <alignment horizontal="left"/>
    </xf>
    <xf numFmtId="0" fontId="0" fillId="8" borderId="8" xfId="0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top" wrapText="1"/>
    </xf>
    <xf numFmtId="0" fontId="5" fillId="12" borderId="6" xfId="0" applyFont="1" applyFill="1" applyBorder="1" applyAlignment="1" applyProtection="1">
      <alignment horizontal="left" vertical="top" wrapText="1"/>
    </xf>
    <xf numFmtId="0" fontId="5" fillId="12" borderId="0" xfId="0" applyFont="1" applyFill="1" applyBorder="1" applyAlignment="1" applyProtection="1">
      <alignment horizontal="left" vertical="top" wrapText="1"/>
    </xf>
    <xf numFmtId="0" fontId="24" fillId="4" borderId="4" xfId="0" applyFont="1" applyFill="1" applyBorder="1" applyAlignment="1" applyProtection="1">
      <alignment horizontal="left" vertical="center" wrapText="1"/>
    </xf>
    <xf numFmtId="0" fontId="24" fillId="4" borderId="2" xfId="0" applyFont="1" applyFill="1" applyBorder="1" applyAlignment="1" applyProtection="1">
      <alignment horizontal="left" vertical="center" wrapText="1"/>
    </xf>
    <xf numFmtId="0" fontId="24" fillId="4" borderId="5" xfId="0" applyFont="1" applyFill="1" applyBorder="1" applyAlignment="1" applyProtection="1">
      <alignment horizontal="left" vertical="center" wrapText="1"/>
    </xf>
    <xf numFmtId="0" fontId="5" fillId="8" borderId="4" xfId="0" applyFont="1" applyFill="1" applyBorder="1" applyAlignment="1" applyProtection="1">
      <alignment horizontal="left" vertical="top" wrapText="1"/>
    </xf>
    <xf numFmtId="0" fontId="5" fillId="8" borderId="2" xfId="0" applyFont="1" applyFill="1" applyBorder="1" applyAlignment="1" applyProtection="1">
      <alignment horizontal="left" vertical="top" wrapText="1"/>
    </xf>
    <xf numFmtId="0" fontId="5" fillId="8" borderId="5" xfId="0" applyFont="1" applyFill="1" applyBorder="1" applyAlignment="1" applyProtection="1">
      <alignment horizontal="left" vertical="top" wrapText="1"/>
    </xf>
    <xf numFmtId="0" fontId="5" fillId="8" borderId="6" xfId="0" applyFont="1" applyFill="1" applyBorder="1" applyAlignment="1" applyProtection="1">
      <alignment horizontal="left" vertical="top" wrapText="1"/>
    </xf>
    <xf numFmtId="0" fontId="5" fillId="8" borderId="0" xfId="0" applyFont="1" applyFill="1" applyBorder="1" applyAlignment="1" applyProtection="1">
      <alignment horizontal="left" vertical="top" wrapText="1"/>
    </xf>
    <xf numFmtId="0" fontId="5" fillId="8" borderId="3" xfId="0" applyFont="1" applyFill="1" applyBorder="1" applyAlignment="1" applyProtection="1">
      <alignment horizontal="left" vertical="top" wrapText="1"/>
    </xf>
    <xf numFmtId="0" fontId="5" fillId="8" borderId="7" xfId="0" applyFont="1" applyFill="1" applyBorder="1" applyAlignment="1" applyProtection="1">
      <alignment horizontal="left" vertical="top" wrapText="1"/>
    </xf>
    <xf numFmtId="0" fontId="5" fillId="8" borderId="8" xfId="0" applyFont="1" applyFill="1" applyBorder="1" applyAlignment="1" applyProtection="1">
      <alignment horizontal="left" vertical="top" wrapText="1"/>
    </xf>
    <xf numFmtId="0" fontId="5" fillId="8" borderId="9" xfId="0" applyFont="1" applyFill="1" applyBorder="1" applyAlignment="1" applyProtection="1">
      <alignment horizontal="left" vertical="top" wrapText="1"/>
    </xf>
    <xf numFmtId="0" fontId="5" fillId="12" borderId="6" xfId="0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left"/>
    </xf>
    <xf numFmtId="0" fontId="5" fillId="12" borderId="3" xfId="0" applyFont="1" applyFill="1" applyBorder="1" applyAlignment="1" applyProtection="1">
      <alignment horizontal="left"/>
    </xf>
    <xf numFmtId="0" fontId="5" fillId="4" borderId="6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center" vertical="top" wrapText="1"/>
    </xf>
    <xf numFmtId="0" fontId="5" fillId="5" borderId="6" xfId="0" applyFont="1" applyFill="1" applyBorder="1" applyAlignment="1" applyProtection="1">
      <alignment horizontal="left" vertical="top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19" fillId="5" borderId="6" xfId="0" applyFont="1" applyFill="1" applyBorder="1" applyAlignment="1" applyProtection="1">
      <alignment horizontal="left"/>
    </xf>
    <xf numFmtId="0" fontId="19" fillId="5" borderId="0" xfId="0" applyFont="1" applyFill="1" applyBorder="1" applyAlignment="1" applyProtection="1">
      <alignment horizontal="left"/>
    </xf>
    <xf numFmtId="0" fontId="19" fillId="5" borderId="3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left"/>
      <protection hidden="1"/>
    </xf>
    <xf numFmtId="0" fontId="16" fillId="4" borderId="0" xfId="0" applyFont="1" applyFill="1" applyBorder="1" applyAlignment="1" applyProtection="1">
      <alignment horizontal="right"/>
      <protection hidden="1"/>
    </xf>
    <xf numFmtId="0" fontId="21" fillId="3" borderId="6" xfId="0" applyFont="1" applyFill="1" applyBorder="1" applyAlignment="1" applyProtection="1">
      <alignment horizontal="left" wrapText="1"/>
    </xf>
    <xf numFmtId="0" fontId="21" fillId="3" borderId="0" xfId="0" applyFont="1" applyFill="1" applyBorder="1" applyAlignment="1" applyProtection="1">
      <alignment horizontal="left" wrapText="1"/>
    </xf>
    <xf numFmtId="2" fontId="21" fillId="11" borderId="19" xfId="0" applyNumberFormat="1" applyFont="1" applyFill="1" applyBorder="1" applyAlignment="1" applyProtection="1">
      <alignment horizontal="right" vertical="center"/>
    </xf>
    <xf numFmtId="2" fontId="21" fillId="11" borderId="20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'Eingaben BwSW'!$H$14" lockText="1"/>
</file>

<file path=xl/ctrlProps/ctrlProp2.xml><?xml version="1.0" encoding="utf-8"?>
<formControlPr xmlns="http://schemas.microsoft.com/office/spreadsheetml/2009/9/main" objectType="CheckBox" checked="Checked" fmlaLink="$I$10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9525</xdr:rowOff>
        </xdr:from>
        <xdr:to>
          <xdr:col>6</xdr:col>
          <xdr:colOff>1200150</xdr:colOff>
          <xdr:row>14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4</xdr:col>
      <xdr:colOff>981075</xdr:colOff>
      <xdr:row>3</xdr:row>
      <xdr:rowOff>114300</xdr:rowOff>
    </xdr:from>
    <xdr:to>
      <xdr:col>6</xdr:col>
      <xdr:colOff>904875</xdr:colOff>
      <xdr:row>5</xdr:row>
      <xdr:rowOff>333314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314325"/>
          <a:ext cx="3238500" cy="780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</xdr:rowOff>
        </xdr:from>
        <xdr:to>
          <xdr:col>6</xdr:col>
          <xdr:colOff>752475</xdr:colOff>
          <xdr:row>10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4</xdr:col>
      <xdr:colOff>800100</xdr:colOff>
      <xdr:row>1</xdr:row>
      <xdr:rowOff>95250</xdr:rowOff>
    </xdr:from>
    <xdr:to>
      <xdr:col>6</xdr:col>
      <xdr:colOff>133350</xdr:colOff>
      <xdr:row>3</xdr:row>
      <xdr:rowOff>276225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95275"/>
          <a:ext cx="29622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62"/>
  <sheetViews>
    <sheetView zoomScaleNormal="100" workbookViewId="0">
      <selection activeCell="G28" sqref="G28"/>
    </sheetView>
  </sheetViews>
  <sheetFormatPr baseColWidth="10" defaultRowHeight="15" x14ac:dyDescent="0.2"/>
  <cols>
    <col min="1" max="1" width="11.42578125" style="25"/>
    <col min="2" max="2" width="14.5703125" style="25" customWidth="1"/>
    <col min="3" max="3" width="9.140625" style="25" customWidth="1"/>
    <col min="4" max="4" width="40.140625" style="25" customWidth="1"/>
    <col min="5" max="5" width="23.28515625" style="25" customWidth="1"/>
    <col min="6" max="6" width="26.42578125" style="25" customWidth="1"/>
    <col min="7" max="7" width="18.28515625" style="25" bestFit="1" customWidth="1"/>
    <col min="8" max="16384" width="11.42578125" style="25"/>
  </cols>
  <sheetData>
    <row r="1" spans="1:11" ht="19.5" x14ac:dyDescent="0.25">
      <c r="B1" s="126" t="s">
        <v>61</v>
      </c>
      <c r="C1" s="24"/>
      <c r="D1" s="24"/>
      <c r="E1" s="24"/>
      <c r="F1" s="24"/>
      <c r="G1" s="24"/>
    </row>
    <row r="2" spans="1:11" ht="33" customHeight="1" x14ac:dyDescent="0.2">
      <c r="A2" s="24"/>
      <c r="B2" s="24" t="s">
        <v>64</v>
      </c>
      <c r="C2" s="24"/>
      <c r="D2" s="24"/>
      <c r="E2" s="24"/>
      <c r="F2" s="24"/>
      <c r="G2" s="24"/>
    </row>
    <row r="3" spans="1:11" ht="15.75" thickBot="1" x14ac:dyDescent="0.25">
      <c r="A3" s="24"/>
      <c r="B3" s="24"/>
      <c r="C3" s="24"/>
      <c r="D3" s="24"/>
      <c r="E3" s="24"/>
      <c r="F3" s="24"/>
      <c r="G3" s="24"/>
    </row>
    <row r="4" spans="1:11" ht="26.25" customHeight="1" x14ac:dyDescent="0.2">
      <c r="A4" s="24"/>
      <c r="B4" s="26"/>
      <c r="C4" s="27"/>
      <c r="D4" s="27"/>
      <c r="E4" s="27"/>
      <c r="F4" s="27"/>
      <c r="G4" s="28"/>
      <c r="H4" s="24"/>
    </row>
    <row r="5" spans="1:11" ht="18" x14ac:dyDescent="0.25">
      <c r="A5" s="24"/>
      <c r="B5" s="51" t="s">
        <v>16</v>
      </c>
      <c r="C5" s="29"/>
      <c r="D5" s="29"/>
      <c r="E5" s="29"/>
      <c r="F5" s="29"/>
      <c r="G5" s="30"/>
      <c r="H5" s="24"/>
    </row>
    <row r="6" spans="1:11" ht="36" customHeight="1" thickBot="1" x14ac:dyDescent="0.25">
      <c r="A6" s="24"/>
      <c r="B6" s="31"/>
      <c r="C6" s="29"/>
      <c r="D6" s="29"/>
      <c r="E6" s="29"/>
      <c r="F6" s="29"/>
      <c r="G6" s="30"/>
      <c r="H6" s="24"/>
    </row>
    <row r="7" spans="1:11" ht="16.5" customHeight="1" thickBot="1" x14ac:dyDescent="0.25">
      <c r="A7" s="24"/>
      <c r="B7" s="157" t="s">
        <v>9</v>
      </c>
      <c r="C7" s="158"/>
      <c r="D7" s="32"/>
      <c r="E7" s="52" t="s">
        <v>18</v>
      </c>
      <c r="F7" s="32"/>
      <c r="G7" s="33"/>
      <c r="H7" s="24"/>
    </row>
    <row r="8" spans="1:11" ht="18" customHeight="1" thickBot="1" x14ac:dyDescent="0.25">
      <c r="A8" s="24"/>
      <c r="B8" s="159" t="s">
        <v>14</v>
      </c>
      <c r="C8" s="160"/>
      <c r="D8" s="34"/>
      <c r="E8" s="53" t="s">
        <v>19</v>
      </c>
      <c r="F8" s="32"/>
      <c r="G8" s="33"/>
      <c r="H8" s="24"/>
    </row>
    <row r="9" spans="1:11" ht="18" customHeight="1" thickBot="1" x14ac:dyDescent="0.25">
      <c r="A9" s="24"/>
      <c r="B9" s="161" t="s">
        <v>38</v>
      </c>
      <c r="C9" s="162"/>
      <c r="D9" s="35"/>
      <c r="E9" s="109" t="s">
        <v>51</v>
      </c>
      <c r="F9" s="32"/>
      <c r="G9" s="36"/>
      <c r="H9" s="24"/>
    </row>
    <row r="10" spans="1:11" ht="15.75" thickBot="1" x14ac:dyDescent="0.25">
      <c r="A10" s="24"/>
      <c r="B10" s="37"/>
      <c r="C10" s="38"/>
      <c r="D10" s="39"/>
      <c r="E10" s="29"/>
      <c r="F10" s="29"/>
      <c r="G10" s="30"/>
      <c r="H10" s="40"/>
      <c r="I10" s="41"/>
      <c r="J10" s="41"/>
      <c r="K10" s="41"/>
    </row>
    <row r="11" spans="1:11" ht="18" x14ac:dyDescent="0.25">
      <c r="A11" s="24"/>
      <c r="B11" s="138" t="s">
        <v>58</v>
      </c>
      <c r="C11" s="139"/>
      <c r="D11" s="139"/>
      <c r="E11" s="139"/>
      <c r="F11" s="139"/>
      <c r="G11" s="140"/>
      <c r="H11" s="40"/>
      <c r="I11" s="41"/>
      <c r="J11" s="41"/>
      <c r="K11" s="41"/>
    </row>
    <row r="12" spans="1:11" ht="18" x14ac:dyDescent="0.25">
      <c r="A12" s="24"/>
      <c r="B12" s="110"/>
      <c r="C12" s="111"/>
      <c r="D12" s="111"/>
      <c r="E12" s="111"/>
      <c r="F12" s="111"/>
      <c r="G12" s="112"/>
      <c r="H12" s="40"/>
      <c r="I12" s="41"/>
      <c r="J12" s="41"/>
      <c r="K12" s="41"/>
    </row>
    <row r="13" spans="1:11" x14ac:dyDescent="0.2">
      <c r="A13" s="24"/>
      <c r="B13" s="167" t="s">
        <v>55</v>
      </c>
      <c r="C13" s="151"/>
      <c r="D13" s="151"/>
      <c r="E13" s="151"/>
      <c r="F13" s="151"/>
      <c r="G13" s="121"/>
      <c r="H13" s="40"/>
      <c r="I13" s="41"/>
      <c r="J13" s="41"/>
      <c r="K13" s="41"/>
    </row>
    <row r="14" spans="1:11" x14ac:dyDescent="0.2">
      <c r="A14" s="24"/>
      <c r="B14" s="150"/>
      <c r="C14" s="151"/>
      <c r="D14" s="151"/>
      <c r="E14" s="151"/>
      <c r="F14" s="151"/>
      <c r="G14" s="121"/>
      <c r="H14" s="44" t="b">
        <v>1</v>
      </c>
      <c r="I14" s="41"/>
      <c r="J14" s="41"/>
      <c r="K14" s="41"/>
    </row>
    <row r="15" spans="1:11" ht="18.75" thickBot="1" x14ac:dyDescent="0.3">
      <c r="A15" s="24"/>
      <c r="B15" s="57"/>
      <c r="C15" s="58"/>
      <c r="D15" s="58"/>
      <c r="E15" s="58"/>
      <c r="F15" s="58"/>
      <c r="G15" s="59"/>
      <c r="H15" s="40"/>
      <c r="I15" s="41"/>
      <c r="J15" s="41"/>
      <c r="K15" s="41"/>
    </row>
    <row r="16" spans="1:11" ht="15.75" customHeight="1" thickBot="1" x14ac:dyDescent="0.25">
      <c r="A16" s="24"/>
      <c r="B16" s="150" t="s">
        <v>72</v>
      </c>
      <c r="C16" s="151"/>
      <c r="D16" s="151"/>
      <c r="E16" s="151"/>
      <c r="F16" s="151"/>
      <c r="G16" s="63"/>
      <c r="H16" s="24"/>
    </row>
    <row r="17" spans="1:11" ht="18.75" thickBot="1" x14ac:dyDescent="0.3">
      <c r="A17" s="24"/>
      <c r="B17" s="57"/>
      <c r="C17" s="58"/>
      <c r="D17" s="58"/>
      <c r="E17" s="58"/>
      <c r="F17" s="58"/>
      <c r="G17" s="59"/>
      <c r="H17" s="40"/>
      <c r="I17" s="41"/>
      <c r="J17" s="41"/>
      <c r="K17" s="41"/>
    </row>
    <row r="18" spans="1:11" ht="18" x14ac:dyDescent="0.25">
      <c r="A18" s="24"/>
      <c r="B18" s="138" t="s">
        <v>57</v>
      </c>
      <c r="C18" s="139"/>
      <c r="D18" s="139"/>
      <c r="E18" s="139"/>
      <c r="F18" s="139"/>
      <c r="G18" s="140"/>
      <c r="H18" s="40"/>
      <c r="I18" s="41"/>
      <c r="J18" s="41"/>
      <c r="K18" s="41"/>
    </row>
    <row r="19" spans="1:11" ht="18.75" thickBot="1" x14ac:dyDescent="0.3">
      <c r="A19" s="24"/>
      <c r="B19" s="57"/>
      <c r="C19" s="58"/>
      <c r="D19" s="58"/>
      <c r="E19" s="58"/>
      <c r="F19" s="58"/>
      <c r="G19" s="59"/>
      <c r="H19" s="40"/>
      <c r="I19" s="41"/>
      <c r="J19" s="41"/>
      <c r="K19" s="41"/>
    </row>
    <row r="20" spans="1:11" ht="18" thickBot="1" x14ac:dyDescent="0.25">
      <c r="A20" s="24"/>
      <c r="B20" s="154" t="s">
        <v>70</v>
      </c>
      <c r="C20" s="155"/>
      <c r="D20" s="155"/>
      <c r="E20" s="155"/>
      <c r="F20" s="156"/>
      <c r="G20" s="54"/>
      <c r="H20" s="40"/>
      <c r="I20" s="41"/>
      <c r="J20" s="41"/>
      <c r="K20" s="41"/>
    </row>
    <row r="21" spans="1:11" ht="15.75" thickBot="1" x14ac:dyDescent="0.25">
      <c r="A21" s="24"/>
      <c r="B21" s="133"/>
      <c r="C21" s="134"/>
      <c r="D21" s="134"/>
      <c r="E21" s="134"/>
      <c r="F21" s="134"/>
      <c r="G21" s="42"/>
      <c r="H21" s="40"/>
      <c r="I21" s="41"/>
      <c r="J21" s="41"/>
      <c r="K21" s="41"/>
    </row>
    <row r="22" spans="1:11" ht="18" thickBot="1" x14ac:dyDescent="0.25">
      <c r="A22" s="24"/>
      <c r="B22" s="154" t="s">
        <v>40</v>
      </c>
      <c r="C22" s="155"/>
      <c r="D22" s="155"/>
      <c r="E22" s="155"/>
      <c r="F22" s="156"/>
      <c r="G22" s="54"/>
      <c r="H22" s="40"/>
      <c r="I22" s="41"/>
      <c r="J22" s="41"/>
      <c r="K22" s="41"/>
    </row>
    <row r="23" spans="1:11" ht="15.75" thickBot="1" x14ac:dyDescent="0.25">
      <c r="A23" s="24"/>
      <c r="B23" s="113"/>
      <c r="C23" s="114"/>
      <c r="D23" s="114"/>
      <c r="E23" s="114"/>
      <c r="F23" s="114"/>
      <c r="G23" s="56"/>
      <c r="H23" s="40"/>
      <c r="I23" s="41"/>
      <c r="J23" s="41"/>
      <c r="K23" s="41"/>
    </row>
    <row r="24" spans="1:11" ht="18" x14ac:dyDescent="0.2">
      <c r="A24" s="24"/>
      <c r="B24" s="173" t="s">
        <v>62</v>
      </c>
      <c r="C24" s="174"/>
      <c r="D24" s="174"/>
      <c r="E24" s="174"/>
      <c r="F24" s="174"/>
      <c r="G24" s="175"/>
      <c r="H24" s="40"/>
      <c r="I24" s="41"/>
      <c r="J24" s="41"/>
      <c r="K24" s="41"/>
    </row>
    <row r="25" spans="1:11" ht="18.75" thickBot="1" x14ac:dyDescent="0.25">
      <c r="A25" s="24"/>
      <c r="B25" s="61"/>
      <c r="C25" s="60"/>
      <c r="D25" s="60"/>
      <c r="E25" s="60"/>
      <c r="F25" s="60"/>
      <c r="G25" s="62"/>
      <c r="H25" s="40"/>
      <c r="I25" s="41"/>
      <c r="J25" s="41"/>
      <c r="K25" s="41"/>
    </row>
    <row r="26" spans="1:11" ht="18" thickBot="1" x14ac:dyDescent="0.25">
      <c r="A26" s="24"/>
      <c r="B26" s="165" t="s">
        <v>36</v>
      </c>
      <c r="C26" s="166"/>
      <c r="D26" s="166"/>
      <c r="E26" s="166"/>
      <c r="F26" s="166"/>
      <c r="G26" s="54"/>
      <c r="H26" s="40"/>
      <c r="I26" s="41"/>
      <c r="J26" s="41"/>
      <c r="K26" s="41"/>
    </row>
    <row r="27" spans="1:11" ht="15.75" thickBot="1" x14ac:dyDescent="0.25">
      <c r="A27" s="24"/>
      <c r="B27" s="168"/>
      <c r="C27" s="169"/>
      <c r="D27" s="169"/>
      <c r="E27" s="169"/>
      <c r="F27" s="169"/>
      <c r="G27" s="45"/>
      <c r="H27" s="40"/>
      <c r="I27" s="41"/>
      <c r="J27" s="41"/>
      <c r="K27" s="41"/>
    </row>
    <row r="28" spans="1:11" ht="18" thickBot="1" x14ac:dyDescent="0.25">
      <c r="A28" s="24"/>
      <c r="B28" s="165" t="s">
        <v>34</v>
      </c>
      <c r="C28" s="166"/>
      <c r="D28" s="166"/>
      <c r="E28" s="166"/>
      <c r="F28" s="166"/>
      <c r="G28" s="54"/>
      <c r="H28" s="24"/>
    </row>
    <row r="29" spans="1:11" ht="15.75" thickBot="1" x14ac:dyDescent="0.25">
      <c r="A29" s="24"/>
      <c r="B29" s="133"/>
      <c r="C29" s="134"/>
      <c r="D29" s="134"/>
      <c r="E29" s="134"/>
      <c r="F29" s="134"/>
      <c r="G29" s="42"/>
      <c r="H29" s="24"/>
    </row>
    <row r="30" spans="1:11" ht="18" thickBot="1" x14ac:dyDescent="0.25">
      <c r="A30" s="24"/>
      <c r="B30" s="165" t="s">
        <v>35</v>
      </c>
      <c r="C30" s="166"/>
      <c r="D30" s="166"/>
      <c r="E30" s="166"/>
      <c r="F30" s="166"/>
      <c r="G30" s="54"/>
      <c r="H30" s="24"/>
    </row>
    <row r="31" spans="1:11" ht="15.75" thickBot="1" x14ac:dyDescent="0.25">
      <c r="A31" s="24"/>
      <c r="B31" s="133"/>
      <c r="C31" s="134"/>
      <c r="D31" s="134"/>
      <c r="E31" s="134"/>
      <c r="F31" s="134"/>
      <c r="G31" s="43"/>
      <c r="H31" s="24"/>
    </row>
    <row r="32" spans="1:11" ht="18" thickBot="1" x14ac:dyDescent="0.25">
      <c r="A32" s="24"/>
      <c r="B32" s="165" t="s">
        <v>71</v>
      </c>
      <c r="C32" s="166"/>
      <c r="D32" s="166"/>
      <c r="E32" s="166"/>
      <c r="F32" s="166"/>
      <c r="G32" s="54"/>
      <c r="H32" s="130"/>
      <c r="I32" s="130"/>
      <c r="J32" s="130"/>
      <c r="K32" s="130"/>
    </row>
    <row r="33" spans="1:11" ht="15.75" thickBot="1" x14ac:dyDescent="0.25">
      <c r="A33" s="24"/>
      <c r="B33" s="133"/>
      <c r="C33" s="134"/>
      <c r="D33" s="134"/>
      <c r="E33" s="134"/>
      <c r="F33" s="134"/>
      <c r="G33" s="42"/>
      <c r="H33" s="130"/>
      <c r="I33" s="130"/>
      <c r="J33" s="130"/>
      <c r="K33" s="130"/>
    </row>
    <row r="34" spans="1:11" ht="18" customHeight="1" thickBot="1" x14ac:dyDescent="0.25">
      <c r="A34" s="24"/>
      <c r="B34" s="165" t="s">
        <v>69</v>
      </c>
      <c r="C34" s="166"/>
      <c r="D34" s="166"/>
      <c r="E34" s="166"/>
      <c r="F34" s="166"/>
      <c r="G34" s="54"/>
      <c r="H34" s="130"/>
      <c r="I34" s="130"/>
      <c r="J34" s="130"/>
      <c r="K34" s="130"/>
    </row>
    <row r="35" spans="1:11" ht="15.75" thickBot="1" x14ac:dyDescent="0.25">
      <c r="A35" s="24"/>
      <c r="B35" s="46"/>
      <c r="C35" s="47"/>
      <c r="D35" s="47"/>
      <c r="E35" s="47"/>
      <c r="F35" s="47"/>
      <c r="G35" s="33"/>
      <c r="H35" s="24"/>
    </row>
    <row r="36" spans="1:11" ht="18" x14ac:dyDescent="0.2">
      <c r="A36" s="24"/>
      <c r="B36" s="135" t="s">
        <v>56</v>
      </c>
      <c r="C36" s="136"/>
      <c r="D36" s="136"/>
      <c r="E36" s="136"/>
      <c r="F36" s="136"/>
      <c r="G36" s="137"/>
      <c r="H36" s="40"/>
      <c r="I36" s="41"/>
      <c r="J36" s="41"/>
      <c r="K36" s="41"/>
    </row>
    <row r="37" spans="1:11" ht="18.75" thickBot="1" x14ac:dyDescent="0.25">
      <c r="A37" s="24"/>
      <c r="B37" s="122"/>
      <c r="C37" s="123"/>
      <c r="D37" s="123"/>
      <c r="E37" s="123"/>
      <c r="F37" s="123"/>
      <c r="G37" s="124"/>
      <c r="H37" s="40"/>
      <c r="I37" s="41"/>
      <c r="J37" s="41"/>
      <c r="K37" s="41"/>
    </row>
    <row r="38" spans="1:11" ht="18" thickBot="1" x14ac:dyDescent="0.25">
      <c r="A38" s="24"/>
      <c r="B38" s="170" t="s">
        <v>67</v>
      </c>
      <c r="C38" s="171"/>
      <c r="D38" s="171"/>
      <c r="E38" s="171"/>
      <c r="F38" s="172"/>
      <c r="G38" s="54"/>
      <c r="H38" s="40"/>
      <c r="I38" s="41"/>
      <c r="J38" s="41"/>
      <c r="K38" s="41"/>
    </row>
    <row r="39" spans="1:11" ht="15.75" thickBot="1" x14ac:dyDescent="0.25">
      <c r="A39" s="24"/>
      <c r="B39" s="133"/>
      <c r="C39" s="134"/>
      <c r="D39" s="134"/>
      <c r="E39" s="134"/>
      <c r="F39" s="134"/>
      <c r="G39" s="43"/>
      <c r="H39" s="24"/>
    </row>
    <row r="40" spans="1:11" ht="18" thickBot="1" x14ac:dyDescent="0.25">
      <c r="A40" s="24"/>
      <c r="B40" s="163" t="s">
        <v>39</v>
      </c>
      <c r="C40" s="164"/>
      <c r="D40" s="164"/>
      <c r="E40" s="164"/>
      <c r="F40" s="164"/>
      <c r="G40" s="54"/>
      <c r="H40" s="40"/>
      <c r="I40" s="41"/>
      <c r="J40" s="41"/>
      <c r="K40" s="41"/>
    </row>
    <row r="41" spans="1:11" ht="15.75" thickBot="1" x14ac:dyDescent="0.25">
      <c r="A41" s="24"/>
      <c r="B41" s="152"/>
      <c r="C41" s="153"/>
      <c r="D41" s="153"/>
      <c r="E41" s="153"/>
      <c r="F41" s="153"/>
      <c r="G41" s="64"/>
      <c r="H41" s="24"/>
    </row>
    <row r="42" spans="1:11" ht="15" customHeight="1" x14ac:dyDescent="0.25">
      <c r="A42" s="24"/>
      <c r="B42" s="138" t="s">
        <v>66</v>
      </c>
      <c r="C42" s="139"/>
      <c r="D42" s="139"/>
      <c r="E42" s="139"/>
      <c r="F42" s="139"/>
      <c r="G42" s="140"/>
      <c r="H42" s="24"/>
    </row>
    <row r="43" spans="1:11" x14ac:dyDescent="0.2">
      <c r="A43" s="24"/>
      <c r="B43" s="127"/>
      <c r="C43" s="128"/>
      <c r="D43" s="128"/>
      <c r="E43" s="128"/>
      <c r="F43" s="128"/>
      <c r="G43" s="45"/>
      <c r="H43" s="24"/>
    </row>
    <row r="44" spans="1:11" ht="15.75" customHeight="1" x14ac:dyDescent="0.25">
      <c r="A44" s="24"/>
      <c r="B44" s="178" t="s">
        <v>17</v>
      </c>
      <c r="C44" s="179"/>
      <c r="D44" s="179"/>
      <c r="E44" s="179"/>
      <c r="F44" s="179"/>
      <c r="G44" s="65" t="str">
        <f>IF('Berechnung intern'!G16&lt;1892,"ja","nein")</f>
        <v>ja</v>
      </c>
      <c r="H44" s="24"/>
    </row>
    <row r="45" spans="1:11" ht="15.75" thickBot="1" x14ac:dyDescent="0.25">
      <c r="A45" s="24"/>
      <c r="B45" s="66"/>
      <c r="C45" s="67"/>
      <c r="D45" s="67"/>
      <c r="E45" s="67"/>
      <c r="F45" s="67"/>
      <c r="G45" s="64"/>
      <c r="H45" s="24"/>
    </row>
    <row r="46" spans="1:11" ht="18" x14ac:dyDescent="0.25">
      <c r="A46" s="24"/>
      <c r="B46" s="138" t="s">
        <v>63</v>
      </c>
      <c r="C46" s="139"/>
      <c r="D46" s="139"/>
      <c r="E46" s="139"/>
      <c r="F46" s="139"/>
      <c r="G46" s="140"/>
      <c r="H46" s="24"/>
    </row>
    <row r="47" spans="1:11" ht="18.75" thickBot="1" x14ac:dyDescent="0.3">
      <c r="A47" s="24"/>
      <c r="B47" s="57"/>
      <c r="C47" s="58"/>
      <c r="D47" s="58"/>
      <c r="E47" s="58"/>
      <c r="F47" s="58"/>
      <c r="G47" s="59"/>
      <c r="H47" s="24"/>
    </row>
    <row r="48" spans="1:11" ht="18" thickBot="1" x14ac:dyDescent="0.25">
      <c r="A48" s="24"/>
      <c r="B48" s="143" t="s">
        <v>1</v>
      </c>
      <c r="C48" s="144"/>
      <c r="D48" s="144"/>
      <c r="E48" s="144"/>
      <c r="F48" s="145"/>
      <c r="G48" s="55">
        <v>0</v>
      </c>
      <c r="H48" s="24"/>
    </row>
    <row r="49" spans="1:8" ht="18" thickBot="1" x14ac:dyDescent="0.35">
      <c r="A49" s="24"/>
      <c r="B49" s="143" t="s">
        <v>37</v>
      </c>
      <c r="C49" s="144"/>
      <c r="D49" s="144"/>
      <c r="E49" s="131">
        <f>'Berechnung intern'!G20</f>
        <v>100</v>
      </c>
      <c r="F49" s="132" t="s">
        <v>15</v>
      </c>
      <c r="G49" s="117">
        <f>'Berechnung intern'!G24</f>
        <v>0</v>
      </c>
      <c r="H49" s="24"/>
    </row>
    <row r="50" spans="1:8" ht="15.75" thickBot="1" x14ac:dyDescent="0.25">
      <c r="A50" s="24"/>
      <c r="B50" s="118"/>
      <c r="C50" s="119"/>
      <c r="D50" s="119"/>
      <c r="E50" s="119"/>
      <c r="F50" s="119"/>
      <c r="G50" s="120"/>
      <c r="H50" s="24"/>
    </row>
    <row r="51" spans="1:8" ht="18" thickBot="1" x14ac:dyDescent="0.35">
      <c r="A51" s="24"/>
      <c r="B51" s="143" t="s">
        <v>50</v>
      </c>
      <c r="C51" s="144"/>
      <c r="D51" s="144"/>
      <c r="E51" s="144"/>
      <c r="F51" s="144"/>
      <c r="G51" s="117">
        <v>1000</v>
      </c>
      <c r="H51" s="24"/>
    </row>
    <row r="52" spans="1:8" ht="18" thickBot="1" x14ac:dyDescent="0.25">
      <c r="B52" s="143" t="s">
        <v>8</v>
      </c>
      <c r="C52" s="144"/>
      <c r="D52" s="144"/>
      <c r="E52" s="144"/>
      <c r="F52" s="144"/>
      <c r="G52" s="54">
        <v>0</v>
      </c>
      <c r="H52" s="24"/>
    </row>
    <row r="53" spans="1:8" ht="18" thickBot="1" x14ac:dyDescent="0.35">
      <c r="A53" s="24"/>
      <c r="B53" s="143" t="s">
        <v>32</v>
      </c>
      <c r="C53" s="144"/>
      <c r="D53" s="144"/>
      <c r="E53" s="144"/>
      <c r="F53" s="145"/>
      <c r="G53" s="117">
        <f>IF(G49&gt;'Berechnung intern'!G31,'Berechnung intern'!G31,'Eingaben BwSW'!G49)</f>
        <v>0</v>
      </c>
      <c r="H53" s="24"/>
    </row>
    <row r="54" spans="1:8" ht="18" thickBot="1" x14ac:dyDescent="0.35">
      <c r="A54" s="24"/>
      <c r="B54" s="143" t="s">
        <v>29</v>
      </c>
      <c r="C54" s="144"/>
      <c r="D54" s="144"/>
      <c r="E54" s="144"/>
      <c r="F54" s="145"/>
      <c r="G54" s="117">
        <f>IF((G51-G52-G53)&lt;=0,0,G51-G52-G53)</f>
        <v>1000</v>
      </c>
      <c r="H54" s="24"/>
    </row>
    <row r="55" spans="1:8" x14ac:dyDescent="0.2">
      <c r="A55" s="24"/>
      <c r="B55" s="118"/>
      <c r="C55" s="119"/>
      <c r="D55" s="119"/>
      <c r="E55" s="119"/>
      <c r="F55" s="119"/>
      <c r="G55" s="120"/>
      <c r="H55" s="24"/>
    </row>
    <row r="56" spans="1:8" ht="15.75" thickBot="1" x14ac:dyDescent="0.25">
      <c r="A56" s="24"/>
      <c r="B56" s="146" t="s">
        <v>52</v>
      </c>
      <c r="C56" s="147"/>
      <c r="D56" s="147"/>
      <c r="E56" s="147"/>
      <c r="F56" s="148" t="str">
        <f>IF(G54&lt;=0,"voll ausgeschöpft","noch nicht ausgeschöpft")</f>
        <v>noch nicht ausgeschöpft</v>
      </c>
      <c r="G56" s="149"/>
      <c r="H56" s="24"/>
    </row>
    <row r="57" spans="1:8" x14ac:dyDescent="0.2">
      <c r="A57" s="24"/>
      <c r="B57" s="48"/>
      <c r="C57" s="49"/>
      <c r="D57" s="49"/>
      <c r="E57" s="49"/>
      <c r="F57" s="49"/>
      <c r="G57" s="50"/>
      <c r="H57" s="24"/>
    </row>
    <row r="58" spans="1:8" ht="21" thickBot="1" x14ac:dyDescent="0.3">
      <c r="A58" s="24"/>
      <c r="B58" s="141" t="s">
        <v>28</v>
      </c>
      <c r="C58" s="142"/>
      <c r="D58" s="142"/>
      <c r="E58" s="142"/>
      <c r="F58" s="142"/>
      <c r="G58" s="68">
        <f>G53</f>
        <v>0</v>
      </c>
      <c r="H58" s="24"/>
    </row>
    <row r="61" spans="1:8" x14ac:dyDescent="0.2">
      <c r="D61" s="116"/>
      <c r="F61" s="176"/>
      <c r="G61" s="176"/>
    </row>
    <row r="62" spans="1:8" x14ac:dyDescent="0.2">
      <c r="D62" s="25" t="s">
        <v>53</v>
      </c>
      <c r="F62" s="177" t="s">
        <v>54</v>
      </c>
      <c r="G62" s="177"/>
    </row>
  </sheetData>
  <sheetProtection selectLockedCells="1"/>
  <mergeCells count="39">
    <mergeCell ref="B34:F34"/>
    <mergeCell ref="B42:G42"/>
    <mergeCell ref="F61:G61"/>
    <mergeCell ref="F62:G62"/>
    <mergeCell ref="B46:G46"/>
    <mergeCell ref="B44:F44"/>
    <mergeCell ref="B49:D49"/>
    <mergeCell ref="B7:C7"/>
    <mergeCell ref="B8:C8"/>
    <mergeCell ref="B9:C9"/>
    <mergeCell ref="B40:F40"/>
    <mergeCell ref="B26:F26"/>
    <mergeCell ref="B13:F14"/>
    <mergeCell ref="B21:F21"/>
    <mergeCell ref="B27:F27"/>
    <mergeCell ref="B38:F38"/>
    <mergeCell ref="B22:F22"/>
    <mergeCell ref="B18:G18"/>
    <mergeCell ref="B24:G24"/>
    <mergeCell ref="B28:F28"/>
    <mergeCell ref="B30:F30"/>
    <mergeCell ref="B32:F32"/>
    <mergeCell ref="B29:F29"/>
    <mergeCell ref="B31:F31"/>
    <mergeCell ref="B36:G36"/>
    <mergeCell ref="B11:G11"/>
    <mergeCell ref="B58:F58"/>
    <mergeCell ref="B53:F53"/>
    <mergeCell ref="B54:F54"/>
    <mergeCell ref="B56:E56"/>
    <mergeCell ref="F56:G56"/>
    <mergeCell ref="B51:F51"/>
    <mergeCell ref="B52:F52"/>
    <mergeCell ref="B48:F48"/>
    <mergeCell ref="B16:F16"/>
    <mergeCell ref="B41:F41"/>
    <mergeCell ref="B39:F39"/>
    <mergeCell ref="B20:F20"/>
    <mergeCell ref="B33:F33"/>
  </mergeCells>
  <conditionalFormatting sqref="G44">
    <cfRule type="containsText" dxfId="7" priority="3" operator="containsText" text="nein">
      <formula>NOT(ISERROR(SEARCH("nein",G44)))</formula>
    </cfRule>
    <cfRule type="containsText" dxfId="6" priority="4" operator="containsText" text="ja">
      <formula>NOT(ISERROR(SEARCH("ja",G44)))</formula>
    </cfRule>
  </conditionalFormatting>
  <conditionalFormatting sqref="F56:G56">
    <cfRule type="containsText" dxfId="5" priority="1" operator="containsText" text="noch">
      <formula>NOT(ISERROR(SEARCH("noch",F56)))</formula>
    </cfRule>
    <cfRule type="containsText" dxfId="4" priority="2" operator="containsText" text="voll">
      <formula>NOT(ISERROR(SEARCH("voll",F56)))</formula>
    </cfRule>
  </conditionalFormatting>
  <pageMargins left="0.25" right="0.25" top="0.75" bottom="0.75" header="0.3" footer="0.3"/>
  <pageSetup paperSize="9" scale="6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9525</xdr:rowOff>
                  </from>
                  <to>
                    <xdr:col>6</xdr:col>
                    <xdr:colOff>1200150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M36"/>
  <sheetViews>
    <sheetView topLeftCell="A9" workbookViewId="0">
      <selection activeCell="I19" sqref="I19"/>
    </sheetView>
  </sheetViews>
  <sheetFormatPr baseColWidth="10" defaultRowHeight="15" x14ac:dyDescent="0.25"/>
  <cols>
    <col min="3" max="3" width="21.28515625" customWidth="1"/>
    <col min="4" max="4" width="15.85546875" customWidth="1"/>
    <col min="5" max="5" width="9.140625" customWidth="1"/>
    <col min="6" max="6" width="15.5703125" customWidth="1"/>
    <col min="7" max="7" width="14.140625" customWidth="1"/>
    <col min="9" max="9" width="13.28515625" customWidth="1"/>
    <col min="10" max="10" width="29.28515625" customWidth="1"/>
    <col min="11" max="11" width="9.28515625" customWidth="1"/>
  </cols>
  <sheetData>
    <row r="1" spans="2:13" x14ac:dyDescent="0.25">
      <c r="B1" s="4"/>
      <c r="C1" s="4"/>
      <c r="D1" s="4"/>
      <c r="E1" s="4"/>
      <c r="F1" s="4"/>
      <c r="G1" s="4"/>
      <c r="H1" s="4" t="s">
        <v>22</v>
      </c>
      <c r="I1" s="5">
        <f ca="1">TODAY()</f>
        <v>44477</v>
      </c>
    </row>
    <row r="2" spans="2:13" x14ac:dyDescent="0.25">
      <c r="B2" s="4" t="s">
        <v>9</v>
      </c>
      <c r="C2" s="4"/>
      <c r="D2" s="6">
        <f>'Eingaben BwSW'!D7</f>
        <v>0</v>
      </c>
      <c r="E2" s="4"/>
      <c r="F2" s="4"/>
      <c r="G2" s="6"/>
      <c r="H2" s="4"/>
      <c r="I2" s="4"/>
    </row>
    <row r="3" spans="2:13" x14ac:dyDescent="0.25">
      <c r="B3" s="4" t="s">
        <v>14</v>
      </c>
      <c r="C3" s="4"/>
      <c r="D3" s="7">
        <f>'Eingaben BwSW'!D8</f>
        <v>0</v>
      </c>
      <c r="E3" s="4"/>
      <c r="F3" s="4"/>
      <c r="G3" s="4"/>
      <c r="H3" s="4"/>
      <c r="I3" s="4"/>
    </row>
    <row r="4" spans="2:13" x14ac:dyDescent="0.25">
      <c r="B4" s="4" t="s">
        <v>10</v>
      </c>
      <c r="C4" s="4"/>
      <c r="D4" s="6">
        <f>'Eingaben BwSW'!F7</f>
        <v>0</v>
      </c>
      <c r="E4" s="4"/>
      <c r="F4" s="4"/>
      <c r="G4" s="4"/>
      <c r="H4" s="4"/>
      <c r="I4" s="4"/>
    </row>
    <row r="5" spans="2:13" x14ac:dyDescent="0.25">
      <c r="B5" s="4" t="s">
        <v>11</v>
      </c>
      <c r="C5" s="4"/>
      <c r="D5" s="6">
        <f>'Eingaben BwSW'!F8</f>
        <v>0</v>
      </c>
      <c r="E5" s="4"/>
      <c r="F5" s="4"/>
      <c r="G5" s="4"/>
      <c r="H5" s="4"/>
      <c r="I5" s="4"/>
    </row>
    <row r="6" spans="2:13" x14ac:dyDescent="0.25">
      <c r="B6" s="4" t="s">
        <v>12</v>
      </c>
      <c r="C6" s="4"/>
      <c r="D6" s="5">
        <f>'Eingaben BwSW'!D9</f>
        <v>0</v>
      </c>
      <c r="E6" s="8">
        <f ca="1">DATEDIF(D6,I1,"m")</f>
        <v>1461</v>
      </c>
      <c r="F6" s="4"/>
      <c r="G6" s="4"/>
      <c r="H6" s="4"/>
      <c r="I6" s="4"/>
    </row>
    <row r="7" spans="2:13" x14ac:dyDescent="0.25">
      <c r="B7" s="4" t="s">
        <v>21</v>
      </c>
      <c r="C7" s="4"/>
      <c r="D7" s="9" t="str">
        <f ca="1">IF(E6&gt;=6,"ja","nein")</f>
        <v>ja</v>
      </c>
      <c r="E7" s="4"/>
      <c r="F7" s="4"/>
      <c r="G7" s="4"/>
      <c r="H7" s="4"/>
      <c r="I7" s="4"/>
    </row>
    <row r="8" spans="2:13" x14ac:dyDescent="0.25">
      <c r="B8" s="4"/>
      <c r="C8" s="4"/>
      <c r="D8" s="4"/>
      <c r="E8" s="4"/>
      <c r="F8" s="4"/>
      <c r="G8" s="4"/>
      <c r="H8" s="4"/>
      <c r="I8" s="4"/>
    </row>
    <row r="9" spans="2:13" x14ac:dyDescent="0.25">
      <c r="B9" s="10" t="s">
        <v>0</v>
      </c>
      <c r="C9" s="11"/>
      <c r="D9" s="11"/>
      <c r="E9" s="11"/>
      <c r="F9" s="11"/>
      <c r="G9" s="11"/>
      <c r="H9" s="11"/>
      <c r="I9" s="4"/>
    </row>
    <row r="10" spans="2:13" x14ac:dyDescent="0.25">
      <c r="B10" s="4"/>
      <c r="C10" s="4"/>
      <c r="D10" s="4"/>
      <c r="E10" s="4"/>
      <c r="F10" s="4"/>
      <c r="G10" s="4"/>
      <c r="H10" s="4"/>
      <c r="I10" s="4"/>
    </row>
    <row r="11" spans="2:13" x14ac:dyDescent="0.25">
      <c r="B11" s="180" t="s">
        <v>23</v>
      </c>
      <c r="C11" s="180"/>
      <c r="D11" s="180"/>
      <c r="E11" s="180"/>
      <c r="F11" s="180"/>
      <c r="G11" s="4">
        <f>'Eingaben BwSW'!G16*0.5</f>
        <v>0</v>
      </c>
      <c r="H11" s="4"/>
      <c r="I11" s="4"/>
      <c r="J11" s="3" t="b">
        <f>'Eingaben BwSW'!H14</f>
        <v>1</v>
      </c>
      <c r="K11" s="3" t="s">
        <v>20</v>
      </c>
    </row>
    <row r="12" spans="2:13" x14ac:dyDescent="0.25">
      <c r="B12" s="180" t="s">
        <v>3</v>
      </c>
      <c r="C12" s="180"/>
      <c r="D12" s="180"/>
      <c r="E12" s="180"/>
      <c r="F12" s="180"/>
      <c r="G12" s="4">
        <f>IF('Eingaben BwSW'!H14,0.5,"")</f>
        <v>0.5</v>
      </c>
      <c r="H12" s="4"/>
      <c r="I12" s="4"/>
      <c r="J12" s="3"/>
      <c r="K12" s="3"/>
    </row>
    <row r="13" spans="2:13" x14ac:dyDescent="0.25">
      <c r="B13" s="180" t="s">
        <v>4</v>
      </c>
      <c r="C13" s="180"/>
      <c r="D13" s="180"/>
      <c r="E13" s="180"/>
      <c r="F13" s="180"/>
      <c r="G13" s="12">
        <v>1</v>
      </c>
      <c r="H13" s="4"/>
      <c r="I13" s="4"/>
      <c r="J13" s="3"/>
      <c r="K13" s="3"/>
      <c r="M13" s="2"/>
    </row>
    <row r="14" spans="2:13" x14ac:dyDescent="0.25">
      <c r="B14" s="182" t="s">
        <v>27</v>
      </c>
      <c r="C14" s="183"/>
      <c r="D14" s="183"/>
      <c r="E14" s="183"/>
      <c r="F14" s="183"/>
      <c r="G14" s="4">
        <f>SUM(G11:G13)</f>
        <v>1.5</v>
      </c>
      <c r="H14" s="4"/>
      <c r="I14" s="4"/>
      <c r="J14" s="3"/>
      <c r="K14" s="3"/>
    </row>
    <row r="15" spans="2:13" x14ac:dyDescent="0.25">
      <c r="B15" s="180"/>
      <c r="C15" s="180"/>
      <c r="D15" s="180"/>
      <c r="E15" s="180"/>
      <c r="F15" s="180"/>
      <c r="G15" s="4"/>
      <c r="H15" s="4"/>
      <c r="I15" s="4"/>
      <c r="J15" s="3"/>
      <c r="K15" s="3"/>
    </row>
    <row r="16" spans="2:13" x14ac:dyDescent="0.25">
      <c r="B16" s="180" t="s">
        <v>7</v>
      </c>
      <c r="C16" s="180"/>
      <c r="D16" s="180"/>
      <c r="E16" s="180"/>
      <c r="F16" s="180"/>
      <c r="G16" s="13">
        <f>('Eingaben BwSW'!G20+'Eingaben BwSW'!G22-'Eingaben BwSW'!G38+'Eingaben BwSW'!G26-'Eingaben BwSW'!G40+'Eingaben BwSW'!G28+'Eingaben BwSW'!G30+'Eingaben BwSW'!G32+'Eingaben BwSW'!G32+'Eingaben BwSW'!G34)/G14</f>
        <v>0</v>
      </c>
      <c r="H16" s="4" t="s">
        <v>5</v>
      </c>
      <c r="I16" s="4"/>
      <c r="J16" s="3"/>
      <c r="K16" s="3"/>
    </row>
    <row r="17" spans="2:13" x14ac:dyDescent="0.25">
      <c r="B17" s="180"/>
      <c r="C17" s="180"/>
      <c r="D17" s="180"/>
      <c r="E17" s="180"/>
      <c r="F17" s="180"/>
      <c r="G17" s="4"/>
      <c r="H17" s="4"/>
      <c r="I17" s="4"/>
      <c r="J17" s="3"/>
      <c r="K17" s="3"/>
    </row>
    <row r="18" spans="2:13" x14ac:dyDescent="0.25">
      <c r="B18" s="180" t="s">
        <v>6</v>
      </c>
      <c r="C18" s="180"/>
      <c r="D18" s="180"/>
      <c r="E18" s="180"/>
      <c r="F18" s="180"/>
      <c r="G18" s="13">
        <v>1959.58</v>
      </c>
      <c r="H18" s="4" t="s">
        <v>5</v>
      </c>
      <c r="I18" s="4"/>
      <c r="J18" s="3"/>
      <c r="K18" s="3"/>
    </row>
    <row r="19" spans="2:13" x14ac:dyDescent="0.25">
      <c r="B19" s="180"/>
      <c r="C19" s="180"/>
      <c r="D19" s="180"/>
      <c r="E19" s="180"/>
      <c r="F19" s="180"/>
      <c r="G19" s="4"/>
      <c r="H19" s="4"/>
      <c r="I19" s="4"/>
      <c r="J19" s="3"/>
      <c r="K19" s="3"/>
    </row>
    <row r="20" spans="2:13" x14ac:dyDescent="0.25">
      <c r="B20" s="180" t="s">
        <v>31</v>
      </c>
      <c r="C20" s="180"/>
      <c r="D20" s="180"/>
      <c r="E20" s="180"/>
      <c r="F20" s="180"/>
      <c r="G20" s="14">
        <f>IF(100-(G16*100/G18)&lt;=0,0,100-(G16*100/G18))</f>
        <v>100</v>
      </c>
      <c r="H20" s="4" t="s">
        <v>15</v>
      </c>
      <c r="I20" s="4"/>
      <c r="J20" s="3"/>
      <c r="K20" s="3"/>
    </row>
    <row r="21" spans="2:13" x14ac:dyDescent="0.25">
      <c r="B21" s="180"/>
      <c r="C21" s="180"/>
      <c r="D21" s="180"/>
      <c r="E21" s="180"/>
      <c r="F21" s="180"/>
      <c r="G21" s="4"/>
      <c r="H21" s="4"/>
      <c r="I21" s="4"/>
      <c r="J21" s="3"/>
      <c r="K21" s="3"/>
      <c r="M21" s="1"/>
    </row>
    <row r="22" spans="2:13" x14ac:dyDescent="0.25">
      <c r="B22" s="180" t="s">
        <v>2</v>
      </c>
      <c r="C22" s="180"/>
      <c r="D22" s="180"/>
      <c r="E22" s="180"/>
      <c r="F22" s="180"/>
      <c r="G22" s="13">
        <f>'Eingaben BwSW'!G48</f>
        <v>0</v>
      </c>
      <c r="H22" s="4" t="s">
        <v>5</v>
      </c>
      <c r="I22" s="4"/>
    </row>
    <row r="23" spans="2:13" x14ac:dyDescent="0.25">
      <c r="B23" s="180" t="s">
        <v>26</v>
      </c>
      <c r="C23" s="180"/>
      <c r="D23" s="180"/>
      <c r="E23" s="180"/>
      <c r="F23" s="180"/>
      <c r="G23" s="15">
        <f>0.5*G22</f>
        <v>0</v>
      </c>
      <c r="H23" s="4" t="s">
        <v>5</v>
      </c>
      <c r="I23" s="4"/>
      <c r="J23" s="3"/>
      <c r="K23" s="3"/>
    </row>
    <row r="24" spans="2:13" x14ac:dyDescent="0.25">
      <c r="B24" s="181" t="s">
        <v>33</v>
      </c>
      <c r="C24" s="181"/>
      <c r="D24" s="181"/>
      <c r="E24" s="181"/>
      <c r="F24" s="181"/>
      <c r="G24" s="16">
        <f>IF((G22*G20/100)&lt;=1000,(G22*G20/1000),1000)</f>
        <v>0</v>
      </c>
      <c r="H24" s="4" t="s">
        <v>5</v>
      </c>
      <c r="I24" s="4"/>
      <c r="J24" s="3"/>
      <c r="K24" s="3"/>
    </row>
    <row r="25" spans="2:13" x14ac:dyDescent="0.25">
      <c r="B25" s="180"/>
      <c r="C25" s="180"/>
      <c r="D25" s="180"/>
      <c r="E25" s="180"/>
      <c r="F25" s="180"/>
      <c r="G25" s="14"/>
      <c r="H25" s="4" t="s">
        <v>5</v>
      </c>
      <c r="I25" s="4"/>
      <c r="J25" s="3"/>
      <c r="K25" s="3"/>
    </row>
    <row r="26" spans="2:13" ht="15.75" thickBot="1" x14ac:dyDescent="0.3">
      <c r="B26" s="180"/>
      <c r="C26" s="180"/>
      <c r="D26" s="180"/>
      <c r="E26" s="180"/>
      <c r="F26" s="180"/>
      <c r="G26" s="4"/>
      <c r="H26" s="4"/>
      <c r="I26" s="4"/>
      <c r="J26" s="3"/>
      <c r="K26" s="3"/>
    </row>
    <row r="27" spans="2:13" x14ac:dyDescent="0.25">
      <c r="B27" s="17"/>
      <c r="C27" s="18"/>
      <c r="D27" s="18"/>
      <c r="E27" s="18"/>
      <c r="F27" s="18"/>
      <c r="G27" s="18"/>
      <c r="H27" s="19"/>
      <c r="I27" s="4"/>
      <c r="J27" s="3"/>
      <c r="K27" s="3"/>
    </row>
    <row r="28" spans="2:13" x14ac:dyDescent="0.25">
      <c r="B28" s="185" t="s">
        <v>24</v>
      </c>
      <c r="C28" s="186"/>
      <c r="D28" s="186"/>
      <c r="E28" s="186"/>
      <c r="F28" s="186"/>
      <c r="G28" s="20">
        <v>1000</v>
      </c>
      <c r="H28" s="21" t="s">
        <v>5</v>
      </c>
      <c r="I28" s="4"/>
    </row>
    <row r="29" spans="2:13" x14ac:dyDescent="0.25">
      <c r="B29" s="185" t="s">
        <v>8</v>
      </c>
      <c r="C29" s="186"/>
      <c r="D29" s="186"/>
      <c r="E29" s="186"/>
      <c r="F29" s="186"/>
      <c r="G29" s="23">
        <f>'Eingaben BwSW'!G52</f>
        <v>0</v>
      </c>
      <c r="H29" s="21" t="s">
        <v>5</v>
      </c>
      <c r="I29" s="4"/>
    </row>
    <row r="30" spans="2:13" x14ac:dyDescent="0.25">
      <c r="B30" s="22"/>
      <c r="C30" s="23"/>
      <c r="D30" s="23"/>
      <c r="E30" s="23"/>
      <c r="F30" s="23"/>
      <c r="G30" s="23"/>
      <c r="H30" s="21"/>
      <c r="I30" s="4"/>
    </row>
    <row r="31" spans="2:13" x14ac:dyDescent="0.25">
      <c r="B31" s="22" t="s">
        <v>13</v>
      </c>
      <c r="C31" s="23"/>
      <c r="D31" s="23"/>
      <c r="E31" s="23"/>
      <c r="F31" s="23"/>
      <c r="G31" s="20">
        <f>IF((G28-G29)&lt;=0,0,G28-G29)</f>
        <v>1000</v>
      </c>
      <c r="H31" s="21" t="s">
        <v>5</v>
      </c>
      <c r="I31" s="4"/>
    </row>
    <row r="32" spans="2:13" x14ac:dyDescent="0.25">
      <c r="B32" s="22"/>
      <c r="C32" s="23"/>
      <c r="D32" s="23"/>
      <c r="E32" s="23"/>
      <c r="F32" s="23"/>
      <c r="G32" s="23"/>
      <c r="H32" s="21"/>
      <c r="I32" s="4"/>
    </row>
    <row r="33" spans="2:12" ht="15.75" thickBot="1" x14ac:dyDescent="0.3">
      <c r="B33" s="187" t="s">
        <v>25</v>
      </c>
      <c r="C33" s="188"/>
      <c r="D33" s="188"/>
      <c r="E33" s="188"/>
      <c r="F33" s="189" t="str">
        <f>IF(G31&lt;0,"voll ausgeschöpft","noch nicht ausgeschöpft")</f>
        <v>noch nicht ausgeschöpft</v>
      </c>
      <c r="G33" s="189"/>
      <c r="H33" s="190"/>
      <c r="I33" s="4"/>
    </row>
    <row r="36" spans="2:12" x14ac:dyDescent="0.25">
      <c r="I36" s="184"/>
      <c r="J36" s="184"/>
      <c r="K36" s="184"/>
      <c r="L36" s="184"/>
    </row>
  </sheetData>
  <sheetProtection selectLockedCells="1"/>
  <mergeCells count="21">
    <mergeCell ref="I36:L36"/>
    <mergeCell ref="B28:F28"/>
    <mergeCell ref="B29:F29"/>
    <mergeCell ref="B18:F18"/>
    <mergeCell ref="B20:F20"/>
    <mergeCell ref="B25:F25"/>
    <mergeCell ref="B33:E33"/>
    <mergeCell ref="F33:H33"/>
    <mergeCell ref="B23:F23"/>
    <mergeCell ref="B22:F22"/>
    <mergeCell ref="B16:F16"/>
    <mergeCell ref="B13:F13"/>
    <mergeCell ref="B11:F11"/>
    <mergeCell ref="B12:F12"/>
    <mergeCell ref="B14:F14"/>
    <mergeCell ref="B15:F15"/>
    <mergeCell ref="B17:F17"/>
    <mergeCell ref="B19:F19"/>
    <mergeCell ref="B21:F21"/>
    <mergeCell ref="B26:F26"/>
    <mergeCell ref="B24:F24"/>
  </mergeCells>
  <pageMargins left="0.7" right="0.7" top="0.78740157499999996" bottom="0.78740157499999996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L51"/>
  <sheetViews>
    <sheetView tabSelected="1" topLeftCell="A4" workbookViewId="0">
      <selection activeCell="G30" sqref="G30"/>
    </sheetView>
  </sheetViews>
  <sheetFormatPr baseColWidth="10" defaultRowHeight="15" x14ac:dyDescent="0.25"/>
  <cols>
    <col min="3" max="3" width="12.28515625" customWidth="1"/>
    <col min="4" max="4" width="25.7109375" customWidth="1"/>
    <col min="5" max="5" width="17" customWidth="1"/>
    <col min="6" max="6" width="37.42578125" customWidth="1"/>
    <col min="7" max="7" width="11.42578125" customWidth="1"/>
    <col min="8" max="8" width="6.7109375" customWidth="1"/>
  </cols>
  <sheetData>
    <row r="1" spans="1:12" ht="48.75" customHeight="1" thickBot="1" x14ac:dyDescent="0.3">
      <c r="A1" s="69"/>
      <c r="B1" s="125" t="s">
        <v>59</v>
      </c>
      <c r="C1" s="69"/>
      <c r="D1" s="69"/>
      <c r="E1" s="69"/>
      <c r="F1" s="69"/>
      <c r="G1" s="69"/>
      <c r="H1" s="69"/>
    </row>
    <row r="2" spans="1:12" ht="26.25" customHeight="1" x14ac:dyDescent="0.25">
      <c r="A2" s="69"/>
      <c r="B2" s="77"/>
      <c r="C2" s="78"/>
      <c r="D2" s="78"/>
      <c r="E2" s="78"/>
      <c r="F2" s="78"/>
      <c r="G2" s="78"/>
      <c r="H2" s="79"/>
      <c r="I2" s="69"/>
    </row>
    <row r="3" spans="1:12" ht="15.75" x14ac:dyDescent="0.25">
      <c r="A3" s="69"/>
      <c r="B3" s="80" t="s">
        <v>16</v>
      </c>
      <c r="C3" s="81"/>
      <c r="D3" s="81"/>
      <c r="E3" s="81"/>
      <c r="F3" s="81"/>
      <c r="G3" s="81"/>
      <c r="H3" s="82"/>
      <c r="I3" s="69"/>
    </row>
    <row r="4" spans="1:12" ht="36" customHeight="1" thickBot="1" x14ac:dyDescent="0.3">
      <c r="A4" s="69"/>
      <c r="B4" s="83"/>
      <c r="C4" s="81"/>
      <c r="D4" s="81"/>
      <c r="E4" s="81"/>
      <c r="F4" s="81"/>
      <c r="G4" s="81"/>
      <c r="H4" s="82"/>
      <c r="I4" s="69"/>
    </row>
    <row r="5" spans="1:12" ht="16.5" customHeight="1" x14ac:dyDescent="0.25">
      <c r="A5" s="69"/>
      <c r="B5" s="197" t="s">
        <v>68</v>
      </c>
      <c r="C5" s="198"/>
      <c r="D5" s="198"/>
      <c r="E5" s="198"/>
      <c r="F5" s="198"/>
      <c r="G5" s="198"/>
      <c r="H5" s="199"/>
      <c r="I5" s="69"/>
    </row>
    <row r="6" spans="1:12" ht="18" customHeight="1" x14ac:dyDescent="0.25">
      <c r="A6" s="69"/>
      <c r="B6" s="200"/>
      <c r="C6" s="201"/>
      <c r="D6" s="201"/>
      <c r="E6" s="201"/>
      <c r="F6" s="201"/>
      <c r="G6" s="201"/>
      <c r="H6" s="202"/>
      <c r="I6" s="69"/>
    </row>
    <row r="7" spans="1:12" ht="39" customHeight="1" thickBot="1" x14ac:dyDescent="0.3">
      <c r="A7" s="69"/>
      <c r="B7" s="203"/>
      <c r="C7" s="204"/>
      <c r="D7" s="204"/>
      <c r="E7" s="204"/>
      <c r="F7" s="204"/>
      <c r="G7" s="204"/>
      <c r="H7" s="205"/>
      <c r="I7" s="69"/>
    </row>
    <row r="8" spans="1:12" ht="51" customHeight="1" x14ac:dyDescent="0.25">
      <c r="A8" s="69"/>
      <c r="B8" s="194" t="s">
        <v>65</v>
      </c>
      <c r="C8" s="195"/>
      <c r="D8" s="195"/>
      <c r="E8" s="195"/>
      <c r="F8" s="195"/>
      <c r="G8" s="195"/>
      <c r="H8" s="196"/>
      <c r="I8" s="69"/>
    </row>
    <row r="9" spans="1:12" x14ac:dyDescent="0.25">
      <c r="A9" s="69"/>
      <c r="B9" s="167" t="s">
        <v>42</v>
      </c>
      <c r="C9" s="191"/>
      <c r="D9" s="191"/>
      <c r="E9" s="191"/>
      <c r="F9" s="191"/>
      <c r="G9" s="94" t="b">
        <v>0</v>
      </c>
      <c r="H9" s="95"/>
      <c r="I9" s="70"/>
      <c r="J9" s="71"/>
      <c r="K9" s="71"/>
      <c r="L9" s="71"/>
    </row>
    <row r="10" spans="1:12" x14ac:dyDescent="0.25">
      <c r="A10" s="69"/>
      <c r="B10" s="167"/>
      <c r="C10" s="191"/>
      <c r="D10" s="191"/>
      <c r="E10" s="191"/>
      <c r="F10" s="191"/>
      <c r="G10" s="94"/>
      <c r="H10" s="95"/>
      <c r="I10" s="72" t="b">
        <v>1</v>
      </c>
      <c r="J10" s="71"/>
      <c r="K10" s="71"/>
      <c r="L10" s="71"/>
    </row>
    <row r="11" spans="1:12" ht="15.75" thickBot="1" x14ac:dyDescent="0.3">
      <c r="A11" s="69"/>
      <c r="B11" s="84"/>
      <c r="C11" s="85"/>
      <c r="D11" s="86"/>
      <c r="E11" s="81"/>
      <c r="F11" s="81"/>
      <c r="G11" s="81"/>
      <c r="H11" s="82"/>
      <c r="I11" s="70"/>
      <c r="J11" s="71"/>
      <c r="K11" s="71"/>
      <c r="L11" s="71"/>
    </row>
    <row r="12" spans="1:12" ht="15.75" thickBot="1" x14ac:dyDescent="0.3">
      <c r="A12" s="69"/>
      <c r="B12" s="167" t="s">
        <v>73</v>
      </c>
      <c r="C12" s="191"/>
      <c r="D12" s="191"/>
      <c r="E12" s="191"/>
      <c r="F12" s="191"/>
      <c r="G12" s="97"/>
      <c r="H12" s="82"/>
      <c r="I12" s="69"/>
    </row>
    <row r="13" spans="1:12" ht="15.75" thickBot="1" x14ac:dyDescent="0.3">
      <c r="A13" s="69"/>
      <c r="B13" s="84"/>
      <c r="C13" s="85"/>
      <c r="D13" s="86"/>
      <c r="E13" s="81"/>
      <c r="F13" s="81"/>
      <c r="G13" s="81"/>
      <c r="H13" s="82"/>
      <c r="I13" s="70"/>
      <c r="J13" s="71"/>
      <c r="K13" s="71"/>
      <c r="L13" s="71"/>
    </row>
    <row r="14" spans="1:12" ht="15.75" thickBot="1" x14ac:dyDescent="0.3">
      <c r="A14" s="69"/>
      <c r="B14" s="206" t="s">
        <v>41</v>
      </c>
      <c r="C14" s="207"/>
      <c r="D14" s="207"/>
      <c r="E14" s="207"/>
      <c r="F14" s="208"/>
      <c r="G14" s="87"/>
      <c r="H14" s="88" t="s">
        <v>5</v>
      </c>
      <c r="I14" s="70"/>
      <c r="J14" s="71"/>
      <c r="K14" s="71"/>
      <c r="L14" s="71"/>
    </row>
    <row r="15" spans="1:12" ht="15.75" thickBot="1" x14ac:dyDescent="0.3">
      <c r="A15" s="69"/>
      <c r="B15" s="209"/>
      <c r="C15" s="210"/>
      <c r="D15" s="210"/>
      <c r="E15" s="210"/>
      <c r="F15" s="210"/>
      <c r="G15" s="89"/>
      <c r="H15" s="90"/>
      <c r="I15" s="70"/>
      <c r="J15" s="71"/>
      <c r="K15" s="71"/>
      <c r="L15" s="71"/>
    </row>
    <row r="16" spans="1:12" ht="15.75" thickBot="1" x14ac:dyDescent="0.3">
      <c r="A16" s="69"/>
      <c r="B16" s="206" t="s">
        <v>46</v>
      </c>
      <c r="C16" s="207"/>
      <c r="D16" s="207"/>
      <c r="E16" s="207"/>
      <c r="F16" s="208"/>
      <c r="G16" s="87"/>
      <c r="H16" s="91" t="s">
        <v>5</v>
      </c>
      <c r="I16" s="70"/>
      <c r="J16" s="71"/>
      <c r="K16" s="71"/>
      <c r="L16" s="71"/>
    </row>
    <row r="17" spans="1:12" ht="15.75" thickBot="1" x14ac:dyDescent="0.3">
      <c r="A17" s="69"/>
      <c r="B17" s="84"/>
      <c r="C17" s="85"/>
      <c r="D17" s="86"/>
      <c r="E17" s="81"/>
      <c r="F17" s="81"/>
      <c r="G17" s="81"/>
      <c r="H17" s="82"/>
      <c r="I17" s="70"/>
      <c r="J17" s="71"/>
      <c r="K17" s="71"/>
      <c r="L17" s="71"/>
    </row>
    <row r="18" spans="1:12" ht="33" customHeight="1" thickBot="1" x14ac:dyDescent="0.3">
      <c r="A18" s="69"/>
      <c r="B18" s="192" t="s">
        <v>47</v>
      </c>
      <c r="C18" s="193"/>
      <c r="D18" s="193"/>
      <c r="E18" s="193"/>
      <c r="F18" s="193"/>
      <c r="G18" s="87"/>
      <c r="H18" s="82" t="s">
        <v>5</v>
      </c>
      <c r="I18" s="70"/>
      <c r="J18" s="71"/>
      <c r="K18" s="71"/>
      <c r="L18" s="71"/>
    </row>
    <row r="19" spans="1:12" ht="15.75" thickBot="1" x14ac:dyDescent="0.3">
      <c r="A19" s="69"/>
      <c r="B19" s="84"/>
      <c r="C19" s="85"/>
      <c r="D19" s="86"/>
      <c r="E19" s="81"/>
      <c r="F19" s="81"/>
      <c r="G19" s="81"/>
      <c r="H19" s="82"/>
      <c r="I19" s="70"/>
      <c r="J19" s="71"/>
      <c r="K19" s="71"/>
      <c r="L19" s="71"/>
    </row>
    <row r="20" spans="1:12" ht="15.75" thickBot="1" x14ac:dyDescent="0.3">
      <c r="A20" s="69"/>
      <c r="B20" s="192" t="s">
        <v>44</v>
      </c>
      <c r="C20" s="193"/>
      <c r="D20" s="193"/>
      <c r="E20" s="193"/>
      <c r="F20" s="193"/>
      <c r="G20" s="87"/>
      <c r="H20" s="82" t="s">
        <v>5</v>
      </c>
      <c r="I20" s="69"/>
    </row>
    <row r="21" spans="1:12" ht="15.75" thickBot="1" x14ac:dyDescent="0.3">
      <c r="A21" s="69"/>
      <c r="B21" s="209"/>
      <c r="C21" s="210"/>
      <c r="D21" s="210"/>
      <c r="E21" s="210"/>
      <c r="F21" s="210"/>
      <c r="G21" s="89"/>
      <c r="H21" s="90"/>
      <c r="I21" s="69"/>
    </row>
    <row r="22" spans="1:12" ht="15.75" thickBot="1" x14ac:dyDescent="0.3">
      <c r="A22" s="69"/>
      <c r="B22" s="192" t="s">
        <v>45</v>
      </c>
      <c r="C22" s="193"/>
      <c r="D22" s="193"/>
      <c r="E22" s="193"/>
      <c r="F22" s="193"/>
      <c r="G22" s="87"/>
      <c r="H22" s="82" t="s">
        <v>5</v>
      </c>
      <c r="I22" s="69"/>
    </row>
    <row r="23" spans="1:12" ht="15.75" thickBot="1" x14ac:dyDescent="0.3">
      <c r="A23" s="69"/>
      <c r="B23" s="209"/>
      <c r="C23" s="210"/>
      <c r="D23" s="210"/>
      <c r="E23" s="210"/>
      <c r="F23" s="210"/>
      <c r="G23" s="92"/>
      <c r="H23" s="93"/>
      <c r="I23" s="69"/>
    </row>
    <row r="24" spans="1:12" ht="15.75" thickBot="1" x14ac:dyDescent="0.3">
      <c r="A24" s="69"/>
      <c r="B24" s="192" t="s">
        <v>60</v>
      </c>
      <c r="C24" s="193"/>
      <c r="D24" s="193"/>
      <c r="E24" s="193"/>
      <c r="F24" s="193"/>
      <c r="G24" s="87"/>
      <c r="H24" s="82" t="s">
        <v>5</v>
      </c>
      <c r="I24" s="69"/>
    </row>
    <row r="25" spans="1:12" ht="15.75" thickBot="1" x14ac:dyDescent="0.3">
      <c r="A25" s="69"/>
      <c r="B25" s="209"/>
      <c r="C25" s="210"/>
      <c r="D25" s="210"/>
      <c r="E25" s="210"/>
      <c r="F25" s="210"/>
      <c r="G25" s="129"/>
      <c r="H25" s="82"/>
      <c r="I25" s="69"/>
    </row>
    <row r="26" spans="1:12" ht="15.75" thickBot="1" x14ac:dyDescent="0.3">
      <c r="A26" s="69"/>
      <c r="B26" s="192" t="s">
        <v>69</v>
      </c>
      <c r="C26" s="193"/>
      <c r="D26" s="193"/>
      <c r="E26" s="193"/>
      <c r="F26" s="193"/>
      <c r="G26" s="87"/>
      <c r="H26" s="82" t="s">
        <v>5</v>
      </c>
      <c r="I26" s="69"/>
    </row>
    <row r="27" spans="1:12" ht="15.75" thickBot="1" x14ac:dyDescent="0.3">
      <c r="A27" s="69"/>
      <c r="B27" s="209"/>
      <c r="C27" s="210"/>
      <c r="D27" s="210"/>
      <c r="E27" s="210"/>
      <c r="F27" s="210"/>
      <c r="G27" s="115"/>
      <c r="H27" s="93"/>
      <c r="I27" s="69"/>
    </row>
    <row r="28" spans="1:12" ht="15.75" thickBot="1" x14ac:dyDescent="0.3">
      <c r="A28" s="69"/>
      <c r="B28" s="215" t="s">
        <v>48</v>
      </c>
      <c r="C28" s="216"/>
      <c r="D28" s="216"/>
      <c r="E28" s="216"/>
      <c r="F28" s="217"/>
      <c r="G28" s="87"/>
      <c r="H28" s="88" t="s">
        <v>5</v>
      </c>
      <c r="I28" s="70"/>
      <c r="J28" s="71"/>
      <c r="K28" s="71"/>
      <c r="L28" s="71"/>
    </row>
    <row r="29" spans="1:12" ht="15.75" thickBot="1" x14ac:dyDescent="0.3">
      <c r="A29" s="69"/>
      <c r="B29" s="211"/>
      <c r="C29" s="212"/>
      <c r="D29" s="212"/>
      <c r="E29" s="212"/>
      <c r="F29" s="212"/>
      <c r="G29" s="96"/>
      <c r="H29" s="82"/>
      <c r="I29" s="70"/>
      <c r="J29" s="71"/>
      <c r="K29" s="71"/>
      <c r="L29" s="71"/>
    </row>
    <row r="30" spans="1:12" ht="15.75" thickBot="1" x14ac:dyDescent="0.3">
      <c r="A30" s="69"/>
      <c r="B30" s="213" t="s">
        <v>43</v>
      </c>
      <c r="C30" s="214"/>
      <c r="D30" s="214"/>
      <c r="E30" s="214"/>
      <c r="F30" s="214"/>
      <c r="G30" s="87"/>
      <c r="H30" s="82" t="s">
        <v>5</v>
      </c>
      <c r="I30" s="70"/>
      <c r="J30" s="71"/>
      <c r="K30" s="71"/>
      <c r="L30" s="71"/>
    </row>
    <row r="31" spans="1:12" x14ac:dyDescent="0.25">
      <c r="A31" s="69"/>
      <c r="B31" s="211"/>
      <c r="C31" s="212"/>
      <c r="D31" s="212"/>
      <c r="E31" s="212"/>
      <c r="F31" s="212"/>
      <c r="G31" s="96"/>
      <c r="H31" s="82"/>
      <c r="I31" s="69"/>
    </row>
    <row r="32" spans="1:12" x14ac:dyDescent="0.25">
      <c r="A32" s="69"/>
      <c r="B32" s="98"/>
      <c r="C32" s="99"/>
      <c r="D32" s="99"/>
      <c r="E32" s="99"/>
      <c r="F32" s="99"/>
      <c r="G32" s="96"/>
      <c r="H32" s="82"/>
      <c r="I32" s="69"/>
    </row>
    <row r="33" spans="1:9" x14ac:dyDescent="0.25">
      <c r="A33" s="69"/>
      <c r="B33" s="83"/>
      <c r="C33" s="81"/>
      <c r="D33" s="108" t="s">
        <v>17</v>
      </c>
      <c r="E33" s="81"/>
      <c r="F33" s="81"/>
      <c r="G33" s="107" t="str">
        <f>IF('Berechnung Internet'!G10&lt;1892,"ja","nein")</f>
        <v>ja</v>
      </c>
      <c r="H33" s="82"/>
      <c r="I33" s="69"/>
    </row>
    <row r="34" spans="1:9" ht="15.75" thickBot="1" x14ac:dyDescent="0.3">
      <c r="A34" s="69"/>
      <c r="B34" s="83"/>
      <c r="C34" s="81"/>
      <c r="D34" s="81"/>
      <c r="E34" s="81"/>
      <c r="F34" s="81"/>
      <c r="G34" s="96"/>
      <c r="H34" s="82"/>
      <c r="I34" s="69"/>
    </row>
    <row r="35" spans="1:9" ht="15.75" thickBot="1" x14ac:dyDescent="0.3">
      <c r="A35" s="69"/>
      <c r="B35" s="218" t="s">
        <v>1</v>
      </c>
      <c r="C35" s="219"/>
      <c r="D35" s="219"/>
      <c r="E35" s="219"/>
      <c r="F35" s="220"/>
      <c r="G35" s="100"/>
      <c r="H35" s="82" t="s">
        <v>5</v>
      </c>
      <c r="I35" s="69"/>
    </row>
    <row r="36" spans="1:9" x14ac:dyDescent="0.25">
      <c r="A36" s="69"/>
      <c r="B36" s="83"/>
      <c r="C36" s="81"/>
      <c r="D36" s="81"/>
      <c r="E36" s="81"/>
      <c r="F36" s="81"/>
      <c r="G36" s="96"/>
      <c r="H36" s="82"/>
      <c r="I36" s="69"/>
    </row>
    <row r="37" spans="1:9" ht="15.75" thickBot="1" x14ac:dyDescent="0.3">
      <c r="A37" s="69"/>
      <c r="B37" s="105"/>
      <c r="C37" s="106"/>
      <c r="D37" s="106"/>
      <c r="E37" s="106"/>
      <c r="F37" s="106"/>
      <c r="G37" s="106"/>
      <c r="H37" s="104"/>
      <c r="I37" s="69"/>
    </row>
    <row r="38" spans="1:9" x14ac:dyDescent="0.25">
      <c r="A38" s="69"/>
      <c r="B38" s="223" t="s">
        <v>49</v>
      </c>
      <c r="C38" s="224"/>
      <c r="D38" s="224"/>
      <c r="E38" s="224"/>
      <c r="F38" s="224"/>
      <c r="G38" s="225">
        <f>'Berechnung Internet'!G18</f>
        <v>0</v>
      </c>
      <c r="H38" s="82" t="s">
        <v>5</v>
      </c>
      <c r="I38" s="69"/>
    </row>
    <row r="39" spans="1:9" ht="15.75" thickBot="1" x14ac:dyDescent="0.3">
      <c r="A39" s="69"/>
      <c r="B39" s="223"/>
      <c r="C39" s="224"/>
      <c r="D39" s="224"/>
      <c r="E39" s="224"/>
      <c r="F39" s="224"/>
      <c r="G39" s="226"/>
      <c r="H39" s="82"/>
      <c r="I39" s="69"/>
    </row>
    <row r="40" spans="1:9" ht="15.75" thickBot="1" x14ac:dyDescent="0.3">
      <c r="A40" s="69"/>
      <c r="B40" s="101"/>
      <c r="C40" s="102"/>
      <c r="D40" s="102"/>
      <c r="E40" s="102"/>
      <c r="F40" s="102"/>
      <c r="G40" s="102"/>
      <c r="H40" s="103"/>
      <c r="I40" s="69"/>
    </row>
    <row r="41" spans="1:9" x14ac:dyDescent="0.25">
      <c r="A41" s="69"/>
      <c r="B41" s="73"/>
      <c r="C41" s="73"/>
      <c r="D41" s="73"/>
      <c r="E41" s="73"/>
      <c r="F41" s="73"/>
      <c r="G41" s="73"/>
      <c r="H41" s="73"/>
      <c r="I41" s="69"/>
    </row>
    <row r="42" spans="1:9" x14ac:dyDescent="0.25">
      <c r="A42" s="69"/>
      <c r="B42" s="74"/>
      <c r="C42" s="74"/>
      <c r="D42" s="74"/>
      <c r="E42" s="74"/>
      <c r="F42" s="74"/>
      <c r="G42" s="74"/>
      <c r="H42" s="74"/>
      <c r="I42" s="69"/>
    </row>
    <row r="43" spans="1:9" x14ac:dyDescent="0.25">
      <c r="A43" s="69"/>
      <c r="B43" s="221" t="s">
        <v>24</v>
      </c>
      <c r="C43" s="221"/>
      <c r="D43" s="221"/>
      <c r="E43" s="221"/>
      <c r="F43" s="221"/>
      <c r="G43" s="75">
        <v>1000</v>
      </c>
      <c r="H43" s="74" t="s">
        <v>5</v>
      </c>
      <c r="I43" s="69"/>
    </row>
    <row r="44" spans="1:9" x14ac:dyDescent="0.25">
      <c r="B44" s="221" t="s">
        <v>8</v>
      </c>
      <c r="C44" s="221"/>
      <c r="D44" s="221"/>
      <c r="E44" s="221"/>
      <c r="F44" s="221"/>
      <c r="G44" s="76"/>
      <c r="H44" s="74" t="s">
        <v>5</v>
      </c>
      <c r="I44" s="69"/>
    </row>
    <row r="45" spans="1:9" x14ac:dyDescent="0.25">
      <c r="A45" s="69"/>
      <c r="B45" s="74" t="s">
        <v>32</v>
      </c>
      <c r="C45" s="74"/>
      <c r="D45" s="74"/>
      <c r="E45" s="74"/>
      <c r="F45" s="74"/>
      <c r="G45" s="75">
        <f>G38</f>
        <v>0</v>
      </c>
      <c r="H45" s="74"/>
      <c r="I45" s="69"/>
    </row>
    <row r="46" spans="1:9" x14ac:dyDescent="0.25">
      <c r="A46" s="69"/>
      <c r="B46" s="74" t="s">
        <v>29</v>
      </c>
      <c r="C46" s="74"/>
      <c r="D46" s="74"/>
      <c r="E46" s="74"/>
      <c r="F46" s="74"/>
      <c r="G46" s="75">
        <f>IF((G43-G44-G45)&lt;=0,0,G43-G44-G45)</f>
        <v>1000</v>
      </c>
      <c r="H46" s="74" t="s">
        <v>5</v>
      </c>
      <c r="I46" s="69"/>
    </row>
    <row r="47" spans="1:9" x14ac:dyDescent="0.25">
      <c r="A47" s="69"/>
      <c r="B47" s="74"/>
      <c r="C47" s="74"/>
      <c r="D47" s="74"/>
      <c r="E47" s="74"/>
      <c r="F47" s="74"/>
      <c r="G47" s="74"/>
      <c r="H47" s="74"/>
      <c r="I47" s="69"/>
    </row>
    <row r="48" spans="1:9" x14ac:dyDescent="0.25">
      <c r="A48" s="69"/>
      <c r="B48" s="221" t="s">
        <v>30</v>
      </c>
      <c r="C48" s="221"/>
      <c r="D48" s="221"/>
      <c r="E48" s="221"/>
      <c r="F48" s="222" t="str">
        <f>IF(G46&lt;=0,"voll ausgeschöpft","noch nicht ausgeschöpft")</f>
        <v>noch nicht ausgeschöpft</v>
      </c>
      <c r="G48" s="222"/>
      <c r="H48" s="222"/>
      <c r="I48" s="69"/>
    </row>
    <row r="49" spans="1:9" x14ac:dyDescent="0.25">
      <c r="A49" s="69"/>
      <c r="B49" s="74"/>
      <c r="C49" s="74"/>
      <c r="D49" s="74"/>
      <c r="E49" s="74"/>
      <c r="F49" s="74"/>
      <c r="G49" s="74"/>
      <c r="H49" s="74"/>
      <c r="I49" s="69"/>
    </row>
    <row r="50" spans="1:9" x14ac:dyDescent="0.25">
      <c r="A50" s="69"/>
      <c r="B50" s="74"/>
      <c r="C50" s="74"/>
      <c r="D50" s="74"/>
      <c r="E50" s="74"/>
      <c r="F50" s="74" t="s">
        <v>28</v>
      </c>
      <c r="G50" s="76">
        <f>IF(G38&lt;=G46,G38,G46)</f>
        <v>0</v>
      </c>
      <c r="H50" s="74" t="s">
        <v>5</v>
      </c>
      <c r="I50" s="69"/>
    </row>
    <row r="51" spans="1:9" x14ac:dyDescent="0.25">
      <c r="A51" s="69"/>
      <c r="B51" s="69"/>
      <c r="C51" s="69"/>
      <c r="D51" s="69"/>
      <c r="E51" s="69"/>
      <c r="F51" s="69"/>
      <c r="G51" s="69"/>
      <c r="H51" s="69"/>
      <c r="I51" s="69"/>
    </row>
  </sheetData>
  <sheetProtection sheet="1" objects="1" selectLockedCells="1"/>
  <mergeCells count="27">
    <mergeCell ref="B31:F31"/>
    <mergeCell ref="B35:F35"/>
    <mergeCell ref="B43:F43"/>
    <mergeCell ref="B44:F44"/>
    <mergeCell ref="B48:E48"/>
    <mergeCell ref="F48:H48"/>
    <mergeCell ref="B38:F39"/>
    <mergeCell ref="G38:G39"/>
    <mergeCell ref="B29:F29"/>
    <mergeCell ref="B30:F30"/>
    <mergeCell ref="B20:F20"/>
    <mergeCell ref="B21:F21"/>
    <mergeCell ref="B22:F22"/>
    <mergeCell ref="B23:F23"/>
    <mergeCell ref="B28:F28"/>
    <mergeCell ref="B27:F27"/>
    <mergeCell ref="B24:F24"/>
    <mergeCell ref="B25:F25"/>
    <mergeCell ref="B26:F26"/>
    <mergeCell ref="B9:F10"/>
    <mergeCell ref="B18:F18"/>
    <mergeCell ref="B12:F12"/>
    <mergeCell ref="B8:H8"/>
    <mergeCell ref="B5:H7"/>
    <mergeCell ref="B14:F14"/>
    <mergeCell ref="B15:F15"/>
    <mergeCell ref="B16:F16"/>
  </mergeCells>
  <conditionalFormatting sqref="D33">
    <cfRule type="containsText" dxfId="3" priority="4" operator="containsText" text="ja">
      <formula>NOT(ISERROR(SEARCH("ja",D33)))</formula>
    </cfRule>
  </conditionalFormatting>
  <conditionalFormatting sqref="G33">
    <cfRule type="containsText" dxfId="2" priority="2" operator="containsText" text="nein">
      <formula>NOT(ISERROR(SEARCH("nein",G33)))</formula>
    </cfRule>
    <cfRule type="containsText" dxfId="1" priority="3" operator="containsText" text="ja">
      <formula>NOT(ISERROR(SEARCH("ja",G33)))</formula>
    </cfRule>
  </conditionalFormatting>
  <conditionalFormatting sqref="G38:G39">
    <cfRule type="cellIs" dxfId="0" priority="1" operator="greaterThan">
      <formula>0</formula>
    </cfRule>
  </conditionalFormatting>
  <pageMargins left="0.25" right="0.25" top="0.75" bottom="0.75" header="0.3" footer="0.3"/>
  <pageSetup paperSize="9" scale="6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6</xdr:col>
                    <xdr:colOff>752475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1:M20"/>
  <sheetViews>
    <sheetView workbookViewId="0">
      <selection activeCell="G10" sqref="G10"/>
    </sheetView>
  </sheetViews>
  <sheetFormatPr baseColWidth="10" defaultRowHeight="15" x14ac:dyDescent="0.25"/>
  <cols>
    <col min="3" max="3" width="21.28515625" customWidth="1"/>
    <col min="4" max="4" width="15.85546875" customWidth="1"/>
    <col min="5" max="5" width="9.140625" customWidth="1"/>
    <col min="6" max="6" width="15.5703125" customWidth="1"/>
    <col min="7" max="7" width="14.140625" customWidth="1"/>
    <col min="9" max="9" width="13.28515625" customWidth="1"/>
    <col min="10" max="10" width="29.28515625" customWidth="1"/>
    <col min="11" max="11" width="9.28515625" customWidth="1"/>
  </cols>
  <sheetData>
    <row r="1" spans="2:13" x14ac:dyDescent="0.25">
      <c r="B1" s="4"/>
      <c r="C1" s="4"/>
      <c r="D1" s="4"/>
      <c r="E1" s="4"/>
      <c r="F1" s="4"/>
      <c r="G1" s="4"/>
      <c r="H1" s="4" t="s">
        <v>22</v>
      </c>
      <c r="I1" s="5">
        <f ca="1">TODAY()</f>
        <v>44477</v>
      </c>
    </row>
    <row r="2" spans="2:13" x14ac:dyDescent="0.25">
      <c r="B2" s="4"/>
      <c r="C2" s="4"/>
      <c r="D2" s="4"/>
      <c r="E2" s="4"/>
      <c r="F2" s="4"/>
      <c r="G2" s="4"/>
      <c r="H2" s="4"/>
      <c r="I2" s="4"/>
    </row>
    <row r="3" spans="2:13" x14ac:dyDescent="0.25">
      <c r="B3" s="10" t="s">
        <v>0</v>
      </c>
      <c r="C3" s="11"/>
      <c r="D3" s="11"/>
      <c r="E3" s="11"/>
      <c r="F3" s="11"/>
      <c r="G3" s="11"/>
      <c r="H3" s="11"/>
      <c r="I3" s="4"/>
    </row>
    <row r="4" spans="2:13" x14ac:dyDescent="0.25">
      <c r="B4" s="4"/>
      <c r="C4" s="4"/>
      <c r="D4" s="4"/>
      <c r="E4" s="4"/>
      <c r="F4" s="4"/>
      <c r="G4" s="4"/>
      <c r="H4" s="4"/>
      <c r="I4" s="4"/>
    </row>
    <row r="5" spans="2:13" x14ac:dyDescent="0.25">
      <c r="B5" s="180" t="s">
        <v>23</v>
      </c>
      <c r="C5" s="180"/>
      <c r="D5" s="180"/>
      <c r="E5" s="180"/>
      <c r="F5" s="180"/>
      <c r="G5" s="4">
        <f>Internet!G12*0.5</f>
        <v>0</v>
      </c>
      <c r="H5" s="4"/>
      <c r="I5" s="4"/>
      <c r="J5" s="3" t="b">
        <f>'Eingaben BwSW'!H14</f>
        <v>1</v>
      </c>
      <c r="K5" s="3" t="s">
        <v>20</v>
      </c>
    </row>
    <row r="6" spans="2:13" x14ac:dyDescent="0.25">
      <c r="B6" s="180" t="s">
        <v>3</v>
      </c>
      <c r="C6" s="180"/>
      <c r="D6" s="180"/>
      <c r="E6" s="180"/>
      <c r="F6" s="180"/>
      <c r="G6" s="4">
        <f>IF(Internet!I10,0.5,"")</f>
        <v>0.5</v>
      </c>
      <c r="H6" s="4"/>
      <c r="I6" s="4"/>
      <c r="J6" s="3"/>
      <c r="K6" s="3"/>
    </row>
    <row r="7" spans="2:13" x14ac:dyDescent="0.25">
      <c r="B7" s="180" t="s">
        <v>4</v>
      </c>
      <c r="C7" s="180"/>
      <c r="D7" s="180"/>
      <c r="E7" s="180"/>
      <c r="F7" s="180"/>
      <c r="G7" s="12">
        <v>1</v>
      </c>
      <c r="H7" s="4"/>
      <c r="I7" s="4"/>
      <c r="J7" s="3"/>
      <c r="K7" s="3"/>
      <c r="M7" s="2"/>
    </row>
    <row r="8" spans="2:13" x14ac:dyDescent="0.25">
      <c r="B8" s="182" t="s">
        <v>27</v>
      </c>
      <c r="C8" s="183"/>
      <c r="D8" s="183"/>
      <c r="E8" s="183"/>
      <c r="F8" s="183"/>
      <c r="G8" s="4">
        <f>SUM(G5:G7)</f>
        <v>1.5</v>
      </c>
      <c r="H8" s="4"/>
      <c r="I8" s="4"/>
      <c r="J8" s="3"/>
      <c r="K8" s="3"/>
    </row>
    <row r="9" spans="2:13" x14ac:dyDescent="0.25">
      <c r="B9" s="180"/>
      <c r="C9" s="180"/>
      <c r="D9" s="180"/>
      <c r="E9" s="180"/>
      <c r="F9" s="180"/>
      <c r="G9" s="4"/>
      <c r="H9" s="4"/>
      <c r="I9" s="4"/>
      <c r="J9" s="3"/>
      <c r="K9" s="3"/>
    </row>
    <row r="10" spans="2:13" x14ac:dyDescent="0.25">
      <c r="B10" s="180" t="s">
        <v>7</v>
      </c>
      <c r="C10" s="180"/>
      <c r="D10" s="180"/>
      <c r="E10" s="180"/>
      <c r="F10" s="180"/>
      <c r="G10" s="13">
        <f>(Internet!G14+Internet!G16-Internet!G28+Internet!G18-Internet!G30+Internet!G20+Internet!G22+Internet!G26+Internet!G24)/G8</f>
        <v>0</v>
      </c>
      <c r="H10" s="4" t="s">
        <v>5</v>
      </c>
      <c r="I10" s="4"/>
      <c r="J10" s="3"/>
      <c r="K10" s="3"/>
    </row>
    <row r="11" spans="2:13" x14ac:dyDescent="0.25">
      <c r="B11" s="180"/>
      <c r="C11" s="180"/>
      <c r="D11" s="180"/>
      <c r="E11" s="180"/>
      <c r="F11" s="180"/>
      <c r="G11" s="4"/>
      <c r="H11" s="4"/>
      <c r="I11" s="4"/>
      <c r="J11" s="3"/>
      <c r="K11" s="3"/>
    </row>
    <row r="12" spans="2:13" x14ac:dyDescent="0.25">
      <c r="B12" s="180" t="s">
        <v>6</v>
      </c>
      <c r="C12" s="180"/>
      <c r="D12" s="180"/>
      <c r="E12" s="180"/>
      <c r="F12" s="180"/>
      <c r="G12" s="13">
        <v>1959.58</v>
      </c>
      <c r="H12" s="4" t="s">
        <v>5</v>
      </c>
      <c r="I12" s="4"/>
      <c r="J12" s="3"/>
      <c r="K12" s="3"/>
    </row>
    <row r="13" spans="2:13" x14ac:dyDescent="0.25">
      <c r="B13" s="180"/>
      <c r="C13" s="180"/>
      <c r="D13" s="180"/>
      <c r="E13" s="180"/>
      <c r="F13" s="180"/>
      <c r="G13" s="4"/>
      <c r="H13" s="4"/>
      <c r="I13" s="4"/>
      <c r="J13" s="3"/>
      <c r="K13" s="3"/>
    </row>
    <row r="14" spans="2:13" x14ac:dyDescent="0.25">
      <c r="B14" s="180" t="s">
        <v>31</v>
      </c>
      <c r="C14" s="180"/>
      <c r="D14" s="180"/>
      <c r="E14" s="180"/>
      <c r="F14" s="180"/>
      <c r="G14" s="14">
        <f>IF(100-(G10*100/G12)&lt;=0,0,100-(G10*100/G12))</f>
        <v>100</v>
      </c>
      <c r="H14" s="4" t="s">
        <v>15</v>
      </c>
      <c r="I14" s="4"/>
      <c r="J14" s="3"/>
      <c r="K14" s="3"/>
    </row>
    <row r="15" spans="2:13" x14ac:dyDescent="0.25">
      <c r="B15" s="180"/>
      <c r="C15" s="180"/>
      <c r="D15" s="180"/>
      <c r="E15" s="180"/>
      <c r="F15" s="180"/>
      <c r="G15" s="4"/>
      <c r="H15" s="4"/>
      <c r="I15" s="4"/>
      <c r="J15" s="3"/>
      <c r="K15" s="3"/>
      <c r="M15" s="1"/>
    </row>
    <row r="16" spans="2:13" x14ac:dyDescent="0.25">
      <c r="B16" s="180" t="s">
        <v>2</v>
      </c>
      <c r="C16" s="180"/>
      <c r="D16" s="180"/>
      <c r="E16" s="180"/>
      <c r="F16" s="180"/>
      <c r="G16" s="13">
        <f>Internet!G35</f>
        <v>0</v>
      </c>
      <c r="H16" s="4" t="s">
        <v>5</v>
      </c>
      <c r="I16" s="4"/>
    </row>
    <row r="17" spans="2:12" x14ac:dyDescent="0.25">
      <c r="B17" s="180" t="s">
        <v>26</v>
      </c>
      <c r="C17" s="180"/>
      <c r="D17" s="180"/>
      <c r="E17" s="180"/>
      <c r="F17" s="180"/>
      <c r="G17" s="15">
        <f>0.5*G16</f>
        <v>0</v>
      </c>
      <c r="H17" s="4" t="s">
        <v>5</v>
      </c>
      <c r="I17" s="4"/>
      <c r="J17" s="3"/>
      <c r="K17" s="3"/>
    </row>
    <row r="18" spans="2:12" x14ac:dyDescent="0.25">
      <c r="B18" s="181" t="s">
        <v>33</v>
      </c>
      <c r="C18" s="181"/>
      <c r="D18" s="181"/>
      <c r="E18" s="181"/>
      <c r="F18" s="181"/>
      <c r="G18" s="16">
        <f>IF((G16*G14/100)&lt;=1000,(G16*G14/100),1000)</f>
        <v>0</v>
      </c>
      <c r="H18" s="4" t="s">
        <v>5</v>
      </c>
      <c r="I18" s="4"/>
      <c r="J18" s="3"/>
      <c r="K18" s="3"/>
    </row>
    <row r="20" spans="2:12" x14ac:dyDescent="0.25">
      <c r="I20" s="184"/>
      <c r="J20" s="184"/>
      <c r="K20" s="184"/>
      <c r="L20" s="184"/>
    </row>
  </sheetData>
  <mergeCells count="15">
    <mergeCell ref="I20:L20"/>
    <mergeCell ref="B17:F17"/>
    <mergeCell ref="B18:F18"/>
    <mergeCell ref="B11:F11"/>
    <mergeCell ref="B12:F12"/>
    <mergeCell ref="B13:F13"/>
    <mergeCell ref="B14:F14"/>
    <mergeCell ref="B15:F15"/>
    <mergeCell ref="B16:F16"/>
    <mergeCell ref="B10:F10"/>
    <mergeCell ref="B5:F5"/>
    <mergeCell ref="B6:F6"/>
    <mergeCell ref="B7:F7"/>
    <mergeCell ref="B8:F8"/>
    <mergeCell ref="B9:F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Eingaben BwSW</vt:lpstr>
      <vt:lpstr>Berechnung intern</vt:lpstr>
      <vt:lpstr>Internet</vt:lpstr>
      <vt:lpstr>Berechnung Internet</vt:lpstr>
    </vt:vector>
  </TitlesOfParts>
  <Company>Bundeswehr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Birkhoelzer, Andrea</dc:creator>
  <cp:lastModifiedBy>"AndreaBirkhoelzer"</cp:lastModifiedBy>
  <cp:lastPrinted>2021-10-06T07:44:25Z</cp:lastPrinted>
  <dcterms:created xsi:type="dcterms:W3CDTF">2020-08-05T10:56:21Z</dcterms:created>
  <dcterms:modified xsi:type="dcterms:W3CDTF">2021-10-08T11:03:23Z</dcterms:modified>
</cp:coreProperties>
</file>